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21555" windowHeight="9195" activeTab="1"/>
  </bookViews>
  <sheets>
    <sheet name="Sheet3" sheetId="3" r:id="rId1"/>
    <sheet name="Sheet1" sheetId="4" r:id="rId2"/>
  </sheets>
  <calcPr calcId="124519"/>
</workbook>
</file>

<file path=xl/calcChain.xml><?xml version="1.0" encoding="utf-8"?>
<calcChain xmlns="http://schemas.openxmlformats.org/spreadsheetml/2006/main">
  <c r="F17" i="4"/>
  <c r="F20"/>
  <c r="F19"/>
  <c r="F22"/>
  <c r="F14"/>
  <c r="F10"/>
  <c r="F6"/>
  <c r="F8"/>
  <c r="F4"/>
  <c r="E22"/>
  <c r="E5"/>
  <c r="E6"/>
  <c r="E7"/>
  <c r="E8"/>
  <c r="E9"/>
  <c r="E10"/>
  <c r="E11"/>
  <c r="E12"/>
  <c r="E14"/>
  <c r="E15"/>
  <c r="E16"/>
  <c r="E18"/>
  <c r="E19"/>
  <c r="E20"/>
  <c r="E21"/>
  <c r="E4"/>
  <c r="D23"/>
  <c r="D17"/>
  <c r="D20"/>
  <c r="D14"/>
  <c r="D10"/>
  <c r="D8"/>
  <c r="D6"/>
  <c r="D4"/>
  <c r="I23" i="3"/>
  <c r="G23"/>
  <c r="E23"/>
  <c r="C23"/>
  <c r="J22"/>
  <c r="H22"/>
  <c r="F22"/>
  <c r="D22"/>
  <c r="K22" s="1"/>
  <c r="J21"/>
  <c r="H21"/>
  <c r="F21"/>
  <c r="D21"/>
  <c r="K21" s="1"/>
  <c r="J20"/>
  <c r="H20"/>
  <c r="F20"/>
  <c r="D20"/>
  <c r="K20" s="1"/>
  <c r="J19"/>
  <c r="H19"/>
  <c r="F19"/>
  <c r="D19"/>
  <c r="K19" s="1"/>
  <c r="J18"/>
  <c r="H18"/>
  <c r="F18"/>
  <c r="D18"/>
  <c r="K18" s="1"/>
  <c r="J17"/>
  <c r="H17"/>
  <c r="F17"/>
  <c r="D17"/>
  <c r="K17" s="1"/>
  <c r="J16"/>
  <c r="H16"/>
  <c r="F16"/>
  <c r="D16"/>
  <c r="K16" s="1"/>
  <c r="J15"/>
  <c r="H15"/>
  <c r="F15"/>
  <c r="D15"/>
  <c r="K15" s="1"/>
  <c r="J14"/>
  <c r="H14"/>
  <c r="F14"/>
  <c r="D14"/>
  <c r="K14" s="1"/>
  <c r="J13"/>
  <c r="H13"/>
  <c r="F13"/>
  <c r="D13"/>
  <c r="K13" s="1"/>
  <c r="L13" s="1"/>
  <c r="J12"/>
  <c r="H12"/>
  <c r="F12"/>
  <c r="D12"/>
  <c r="K12" s="1"/>
  <c r="L12" s="1"/>
  <c r="J11"/>
  <c r="H11"/>
  <c r="F11"/>
  <c r="D11"/>
  <c r="K11" s="1"/>
  <c r="L11" s="1"/>
  <c r="J10"/>
  <c r="H10"/>
  <c r="F10"/>
  <c r="D10"/>
  <c r="K10" s="1"/>
  <c r="L10" s="1"/>
  <c r="J9"/>
  <c r="H9"/>
  <c r="F9"/>
  <c r="D9"/>
  <c r="K9" s="1"/>
  <c r="L9" s="1"/>
  <c r="J8"/>
  <c r="H8"/>
  <c r="F8"/>
  <c r="D8"/>
  <c r="K8" s="1"/>
  <c r="L8" s="1"/>
  <c r="L23" s="1"/>
  <c r="J7"/>
  <c r="H7"/>
  <c r="F7"/>
  <c r="D7"/>
  <c r="K7" s="1"/>
  <c r="J6"/>
  <c r="H6"/>
  <c r="F6"/>
  <c r="D6"/>
  <c r="K6" s="1"/>
  <c r="J5"/>
  <c r="H5"/>
  <c r="F5"/>
  <c r="D5"/>
  <c r="K5" s="1"/>
  <c r="J4"/>
  <c r="J23" s="1"/>
  <c r="H4"/>
  <c r="H23" s="1"/>
  <c r="F4"/>
  <c r="F23" s="1"/>
  <c r="D4"/>
  <c r="K4" s="1"/>
  <c r="K23" s="1"/>
  <c r="F16" i="4" l="1"/>
  <c r="C23" l="1"/>
  <c r="E23" l="1"/>
</calcChain>
</file>

<file path=xl/sharedStrings.xml><?xml version="1.0" encoding="utf-8"?>
<sst xmlns="http://schemas.openxmlformats.org/spreadsheetml/2006/main" count="74" uniqueCount="52">
  <si>
    <t>什字乡</t>
  </si>
  <si>
    <t>吉强镇</t>
  </si>
  <si>
    <t>火石寨乡</t>
  </si>
  <si>
    <t>新营乡</t>
  </si>
  <si>
    <t>兴隆镇</t>
  </si>
  <si>
    <t>王民乡</t>
  </si>
  <si>
    <t>红耀乡</t>
  </si>
  <si>
    <t>田坪乡</t>
  </si>
  <si>
    <t>马建乡</t>
  </si>
  <si>
    <t>震湖乡</t>
  </si>
  <si>
    <t>平峰镇</t>
  </si>
  <si>
    <t>兴平乡</t>
  </si>
  <si>
    <t>西滩乡</t>
  </si>
  <si>
    <t>马莲乡</t>
  </si>
  <si>
    <t>硝河乡</t>
  </si>
  <si>
    <t>偏城乡</t>
  </si>
  <si>
    <t>沙沟乡</t>
  </si>
  <si>
    <t>白崖乡</t>
  </si>
  <si>
    <t>序号</t>
  </si>
  <si>
    <t>乡镇</t>
    <phoneticPr fontId="22" type="noConversion"/>
  </si>
  <si>
    <t>牛</t>
    <phoneticPr fontId="1" type="noConversion"/>
  </si>
  <si>
    <t>羊</t>
    <phoneticPr fontId="1" type="noConversion"/>
  </si>
  <si>
    <t>猪</t>
    <phoneticPr fontId="1" type="noConversion"/>
  </si>
  <si>
    <t>禽</t>
    <phoneticPr fontId="1" type="noConversion"/>
  </si>
  <si>
    <t>预算合计(元)</t>
    <phoneticPr fontId="22" type="noConversion"/>
  </si>
  <si>
    <t>中标价</t>
    <phoneticPr fontId="22" type="noConversion"/>
  </si>
  <si>
    <t>备注</t>
    <phoneticPr fontId="22" type="noConversion"/>
  </si>
  <si>
    <t>饲养数（头）</t>
    <phoneticPr fontId="22" type="noConversion"/>
  </si>
  <si>
    <t>费用（3元/年/头）</t>
    <phoneticPr fontId="22" type="noConversion"/>
  </si>
  <si>
    <t>饲养数（只）</t>
    <phoneticPr fontId="22" type="noConversion"/>
  </si>
  <si>
    <t>费用
（2元/年/只）</t>
  </si>
  <si>
    <t>费用
（0.6元/年/只）</t>
    <phoneticPr fontId="1" type="noConversion"/>
  </si>
  <si>
    <t>将台乡</t>
  </si>
  <si>
    <t>合计</t>
    <phoneticPr fontId="1" type="noConversion"/>
  </si>
  <si>
    <r>
      <rPr>
        <b/>
        <sz val="20"/>
        <color indexed="8"/>
        <rFont val="宋体"/>
        <family val="3"/>
        <charset val="134"/>
      </rPr>
      <t>西吉县2022年上半年政府购买动物防疫社会化服务资金兑付表</t>
    </r>
    <r>
      <rPr>
        <b/>
        <sz val="18"/>
        <color indexed="8"/>
        <rFont val="宋体"/>
        <family val="3"/>
        <charset val="134"/>
      </rPr>
      <t xml:space="preserve">
                                                         </t>
    </r>
    <phoneticPr fontId="22" type="noConversion"/>
  </si>
  <si>
    <t>中标企业名称</t>
    <phoneticPr fontId="1" type="noConversion"/>
  </si>
  <si>
    <t>所中标乡镇</t>
    <phoneticPr fontId="1" type="noConversion"/>
  </si>
  <si>
    <t>中标金额（元）</t>
    <phoneticPr fontId="1" type="noConversion"/>
  </si>
  <si>
    <t>中标金额合计（元）</t>
    <phoneticPr fontId="1" type="noConversion"/>
  </si>
  <si>
    <t>半年兑付金额（元）</t>
    <phoneticPr fontId="1" type="noConversion"/>
  </si>
  <si>
    <t>兑付金额合计（元）</t>
    <phoneticPr fontId="1" type="noConversion"/>
  </si>
  <si>
    <t>备注</t>
    <phoneticPr fontId="1" type="noConversion"/>
  </si>
  <si>
    <t>西吉县吉欣畜牧有限公司</t>
    <phoneticPr fontId="1" type="noConversion"/>
  </si>
  <si>
    <t>宁夏兴牧动物防疫有限公司</t>
  </si>
  <si>
    <t>西吉县康迪畜牧有限公司</t>
    <phoneticPr fontId="1" type="noConversion"/>
  </si>
  <si>
    <t>西吉县圆林农牧业技术服务有限公司</t>
    <phoneticPr fontId="1" type="noConversion"/>
  </si>
  <si>
    <t>西吉县忠平动物防疫技术服务有限公司</t>
    <phoneticPr fontId="1" type="noConversion"/>
  </si>
  <si>
    <t>西吉县畜源畜禽养殖有限公司</t>
    <phoneticPr fontId="1" type="noConversion"/>
  </si>
  <si>
    <t>总计</t>
    <phoneticPr fontId="1" type="noConversion"/>
  </si>
  <si>
    <t>西吉县浩源动物防疫技术有限公司</t>
  </si>
  <si>
    <t xml:space="preserve">  2022年上半年政府购买动物防疫社会化服务资金兑付表</t>
    <phoneticPr fontId="1" type="noConversion"/>
  </si>
  <si>
    <t>单位名称：西吉县动物疾病预防控制中心                                          时间：2022年6月22日</t>
    <phoneticPr fontId="1" type="noConversion"/>
  </si>
</sst>
</file>

<file path=xl/styles.xml><?xml version="1.0" encoding="utf-8"?>
<styleSheet xmlns="http://schemas.openxmlformats.org/spreadsheetml/2006/main">
  <numFmts count="3">
    <numFmt numFmtId="176" formatCode="0_);[Red]\(0\)"/>
    <numFmt numFmtId="177" formatCode="0;_栏"/>
    <numFmt numFmtId="178" formatCode="0_);\(0\)"/>
  </numFmts>
  <fonts count="3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8"/>
      <color indexed="54"/>
      <name val="宋体"/>
      <family val="3"/>
      <charset val="134"/>
    </font>
    <font>
      <b/>
      <sz val="15"/>
      <color indexed="54"/>
      <name val="宋体"/>
      <family val="3"/>
      <charset val="134"/>
    </font>
    <font>
      <b/>
      <sz val="13"/>
      <color indexed="54"/>
      <name val="宋体"/>
      <family val="3"/>
      <charset val="134"/>
    </font>
    <font>
      <b/>
      <sz val="11"/>
      <color indexed="54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8"/>
      <color indexed="8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charset val="134"/>
    </font>
    <font>
      <b/>
      <sz val="10"/>
      <color indexed="8"/>
      <name val="宋体"/>
      <family val="3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11"/>
      <color theme="1"/>
      <name val="宋体"/>
      <family val="3"/>
      <charset val="134"/>
      <scheme val="minor"/>
    </font>
    <font>
      <sz val="20"/>
      <color theme="1"/>
      <name val="方正小标宋简体"/>
      <family val="4"/>
      <charset val="134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theme="1"/>
      <name val="仿宋_GB2312"/>
      <family val="3"/>
      <charset val="134"/>
    </font>
    <font>
      <sz val="9"/>
      <color theme="1"/>
      <name val="仿宋_GB2312"/>
      <family val="3"/>
      <charset val="134"/>
    </font>
    <font>
      <sz val="14"/>
      <color theme="1"/>
      <name val="仿宋_GB2312"/>
      <family val="3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</borders>
  <cellStyleXfs count="43">
    <xf numFmtId="0" fontId="0" fillId="0" borderId="0">
      <alignment vertical="center"/>
    </xf>
    <xf numFmtId="0" fontId="3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9" borderId="8" applyNumberFormat="0" applyAlignment="0" applyProtection="0">
      <alignment vertical="center"/>
    </xf>
    <xf numFmtId="0" fontId="13" fillId="14" borderId="9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9" borderId="11" applyNumberFormat="0" applyAlignment="0" applyProtection="0">
      <alignment vertical="center"/>
    </xf>
    <xf numFmtId="0" fontId="19" fillId="3" borderId="8" applyNumberFormat="0" applyAlignment="0" applyProtection="0">
      <alignment vertical="center"/>
    </xf>
    <xf numFmtId="0" fontId="2" fillId="5" borderId="12" applyNumberFormat="0" applyFont="0" applyAlignment="0" applyProtection="0">
      <alignment vertical="center"/>
    </xf>
  </cellStyleXfs>
  <cellXfs count="52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3" fillId="0" borderId="13" xfId="0" applyFont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 wrapText="1"/>
    </xf>
    <xf numFmtId="0" fontId="23" fillId="0" borderId="20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176" fontId="24" fillId="0" borderId="1" xfId="0" applyNumberFormat="1" applyFon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0" fontId="25" fillId="0" borderId="1" xfId="0" applyFont="1" applyBorder="1" applyAlignment="1">
      <alignment horizontal="center" vertical="center" wrapText="1"/>
    </xf>
    <xf numFmtId="176" fontId="0" fillId="0" borderId="1" xfId="0" applyNumberFormat="1" applyBorder="1" applyAlignment="1">
      <alignment vertical="center"/>
    </xf>
    <xf numFmtId="176" fontId="29" fillId="0" borderId="1" xfId="0" applyNumberFormat="1" applyFont="1" applyBorder="1" applyAlignment="1">
      <alignment horizontal="center" vertical="center"/>
    </xf>
    <xf numFmtId="9" fontId="30" fillId="0" borderId="1" xfId="0" applyNumberFormat="1" applyFont="1" applyBorder="1" applyAlignment="1">
      <alignment horizontal="center" vertical="center"/>
    </xf>
    <xf numFmtId="0" fontId="30" fillId="0" borderId="1" xfId="0" applyFont="1" applyBorder="1" applyAlignment="1">
      <alignment horizontal="center" vertical="center"/>
    </xf>
    <xf numFmtId="0" fontId="31" fillId="0" borderId="1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/>
    </xf>
    <xf numFmtId="176" fontId="28" fillId="0" borderId="1" xfId="0" applyNumberFormat="1" applyFont="1" applyBorder="1" applyAlignment="1">
      <alignment horizontal="center" vertical="center"/>
    </xf>
    <xf numFmtId="177" fontId="28" fillId="0" borderId="1" xfId="0" applyNumberFormat="1" applyFont="1" applyBorder="1" applyAlignment="1">
      <alignment horizontal="center" vertical="center"/>
    </xf>
    <xf numFmtId="178" fontId="28" fillId="0" borderId="1" xfId="0" applyNumberFormat="1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176" fontId="0" fillId="0" borderId="2" xfId="0" applyNumberFormat="1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4" xfId="0" applyNumberFormat="1" applyBorder="1" applyAlignment="1">
      <alignment vertical="center"/>
    </xf>
    <xf numFmtId="176" fontId="0" fillId="0" borderId="3" xfId="0" applyNumberFormat="1" applyBorder="1" applyAlignment="1">
      <alignment horizontal="center" vertical="center"/>
    </xf>
    <xf numFmtId="0" fontId="26" fillId="0" borderId="18" xfId="0" applyFont="1" applyBorder="1" applyAlignment="1">
      <alignment horizontal="center" vertical="center"/>
    </xf>
    <xf numFmtId="0" fontId="26" fillId="0" borderId="21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3" fillId="0" borderId="17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0" fontId="23" fillId="0" borderId="18" xfId="0" applyFont="1" applyBorder="1" applyAlignment="1">
      <alignment horizontal="center" vertical="center" wrapText="1"/>
    </xf>
    <xf numFmtId="0" fontId="23" fillId="0" borderId="2" xfId="0" applyFont="1" applyBorder="1" applyAlignment="1">
      <alignment horizontal="center" vertical="center" wrapText="1"/>
    </xf>
    <xf numFmtId="0" fontId="23" fillId="0" borderId="4" xfId="0" applyFont="1" applyBorder="1" applyAlignment="1">
      <alignment horizontal="center" vertical="center" wrapText="1"/>
    </xf>
    <xf numFmtId="0" fontId="27" fillId="0" borderId="22" xfId="0" applyFont="1" applyBorder="1" applyAlignment="1">
      <alignment vertical="center" wrapText="1"/>
    </xf>
    <xf numFmtId="0" fontId="28" fillId="0" borderId="1" xfId="0" applyFont="1" applyBorder="1" applyAlignment="1">
      <alignment horizontal="center" vertical="center" wrapText="1"/>
    </xf>
    <xf numFmtId="177" fontId="28" fillId="0" borderId="1" xfId="0" applyNumberFormat="1" applyFont="1" applyBorder="1" applyAlignment="1">
      <alignment horizontal="center" vertical="center" wrapText="1"/>
    </xf>
    <xf numFmtId="0" fontId="28" fillId="0" borderId="2" xfId="0" applyFont="1" applyBorder="1" applyAlignment="1">
      <alignment horizontal="center" vertical="center" wrapText="1"/>
    </xf>
    <xf numFmtId="0" fontId="28" fillId="0" borderId="3" xfId="0" applyFont="1" applyBorder="1" applyAlignment="1">
      <alignment horizontal="center" vertical="center" wrapText="1"/>
    </xf>
    <xf numFmtId="0" fontId="28" fillId="0" borderId="4" xfId="0" applyFont="1" applyBorder="1" applyAlignment="1">
      <alignment horizontal="center" vertical="center" wrapText="1"/>
    </xf>
    <xf numFmtId="176" fontId="28" fillId="0" borderId="1" xfId="0" applyNumberFormat="1" applyFont="1" applyBorder="1" applyAlignment="1">
      <alignment horizontal="center" vertical="center" wrapText="1"/>
    </xf>
    <xf numFmtId="0" fontId="28" fillId="0" borderId="0" xfId="0" applyFont="1" applyBorder="1" applyAlignment="1">
      <alignment horizontal="center" vertical="center" wrapText="1"/>
    </xf>
    <xf numFmtId="0" fontId="28" fillId="0" borderId="23" xfId="0" applyFont="1" applyBorder="1" applyAlignment="1">
      <alignment horizontal="center" vertical="center" wrapText="1"/>
    </xf>
    <xf numFmtId="0" fontId="28" fillId="0" borderId="24" xfId="0" applyFont="1" applyBorder="1" applyAlignment="1">
      <alignment horizontal="center" vertical="center" wrapText="1"/>
    </xf>
    <xf numFmtId="0" fontId="28" fillId="0" borderId="25" xfId="0" applyFont="1" applyBorder="1" applyAlignment="1">
      <alignment horizontal="center" vertical="center" wrapText="1"/>
    </xf>
    <xf numFmtId="0" fontId="32" fillId="0" borderId="22" xfId="0" applyFont="1" applyBorder="1" applyAlignment="1">
      <alignment vertical="center" wrapText="1"/>
    </xf>
    <xf numFmtId="0" fontId="27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/>
    </xf>
    <xf numFmtId="0" fontId="28" fillId="0" borderId="18" xfId="0" applyFont="1" applyBorder="1" applyAlignment="1">
      <alignment horizontal="center" vertical="center"/>
    </xf>
    <xf numFmtId="0" fontId="28" fillId="0" borderId="21" xfId="0" applyFont="1" applyBorder="1" applyAlignment="1">
      <alignment horizontal="center" vertical="center"/>
    </xf>
  </cellXfs>
  <cellStyles count="43">
    <cellStyle name="20% - 强调文字颜色 1 2" xfId="2"/>
    <cellStyle name="20% - 强调文字颜色 2 2" xfId="3"/>
    <cellStyle name="20% - 强调文字颜色 3 2" xfId="4"/>
    <cellStyle name="20% - 强调文字颜色 4 2" xfId="5"/>
    <cellStyle name="20% - 强调文字颜色 5 2" xfId="6"/>
    <cellStyle name="20% - 强调文字颜色 6 2" xfId="7"/>
    <cellStyle name="40% - 强调文字颜色 1 2" xfId="8"/>
    <cellStyle name="40% - 强调文字颜色 2 2" xfId="9"/>
    <cellStyle name="40% - 强调文字颜色 3 2" xfId="10"/>
    <cellStyle name="40% - 强调文字颜色 4 2" xfId="11"/>
    <cellStyle name="40% - 强调文字颜色 5 2" xfId="12"/>
    <cellStyle name="40% - 强调文字颜色 6 2" xfId="13"/>
    <cellStyle name="60% - 强调文字颜色 1 2" xfId="14"/>
    <cellStyle name="60% - 强调文字颜色 2 2" xfId="15"/>
    <cellStyle name="60% - 强调文字颜色 3 2" xfId="16"/>
    <cellStyle name="60% - 强调文字颜色 4 2" xfId="17"/>
    <cellStyle name="60% - 强调文字颜色 5 2" xfId="18"/>
    <cellStyle name="60% - 强调文字颜色 6 2" xfId="19"/>
    <cellStyle name="标题 1 2" xfId="21"/>
    <cellStyle name="标题 2 2" xfId="22"/>
    <cellStyle name="标题 3 2" xfId="23"/>
    <cellStyle name="标题 4 2" xfId="24"/>
    <cellStyle name="标题 5" xfId="20"/>
    <cellStyle name="差 2" xfId="25"/>
    <cellStyle name="常规" xfId="0" builtinId="0"/>
    <cellStyle name="常规 2" xfId="1"/>
    <cellStyle name="好 2" xfId="26"/>
    <cellStyle name="汇总 2" xfId="27"/>
    <cellStyle name="计算 2" xfId="28"/>
    <cellStyle name="检查单元格 2" xfId="29"/>
    <cellStyle name="解释性文本 2" xfId="30"/>
    <cellStyle name="警告文本 2" xfId="31"/>
    <cellStyle name="链接单元格 2" xfId="32"/>
    <cellStyle name="强调文字颜色 1 2" xfId="33"/>
    <cellStyle name="强调文字颜色 2 2" xfId="34"/>
    <cellStyle name="强调文字颜色 3 2" xfId="35"/>
    <cellStyle name="强调文字颜色 4 2" xfId="36"/>
    <cellStyle name="强调文字颜色 5 2" xfId="37"/>
    <cellStyle name="强调文字颜色 6 2" xfId="38"/>
    <cellStyle name="适中 2" xfId="39"/>
    <cellStyle name="输出 2" xfId="40"/>
    <cellStyle name="输入 2" xfId="41"/>
    <cellStyle name="注释 2" xfId="4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3"/>
  <sheetViews>
    <sheetView topLeftCell="A4" workbookViewId="0">
      <selection activeCell="P23" sqref="P23"/>
    </sheetView>
  </sheetViews>
  <sheetFormatPr defaultRowHeight="13.5"/>
  <cols>
    <col min="2" max="2" width="11.125" customWidth="1"/>
  </cols>
  <sheetData>
    <row r="1" spans="1:14" ht="27" customHeight="1">
      <c r="A1" s="27" t="s">
        <v>34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</row>
    <row r="2" spans="1:14" ht="18.75" customHeight="1">
      <c r="A2" s="28" t="s">
        <v>18</v>
      </c>
      <c r="B2" s="28" t="s">
        <v>19</v>
      </c>
      <c r="C2" s="31" t="s">
        <v>20</v>
      </c>
      <c r="D2" s="32"/>
      <c r="E2" s="31" t="s">
        <v>21</v>
      </c>
      <c r="F2" s="32"/>
      <c r="G2" s="31" t="s">
        <v>22</v>
      </c>
      <c r="H2" s="31"/>
      <c r="I2" s="33" t="s">
        <v>23</v>
      </c>
      <c r="J2" s="33"/>
      <c r="K2" s="34" t="s">
        <v>24</v>
      </c>
      <c r="L2" s="34" t="s">
        <v>25</v>
      </c>
      <c r="M2" s="34" t="s">
        <v>26</v>
      </c>
      <c r="N2" s="34"/>
    </row>
    <row r="3" spans="1:14" ht="36">
      <c r="A3" s="29"/>
      <c r="B3" s="30"/>
      <c r="C3" s="2" t="s">
        <v>27</v>
      </c>
      <c r="D3" s="2" t="s">
        <v>28</v>
      </c>
      <c r="E3" s="2" t="s">
        <v>29</v>
      </c>
      <c r="F3" s="2" t="s">
        <v>30</v>
      </c>
      <c r="G3" s="2" t="s">
        <v>27</v>
      </c>
      <c r="H3" s="2" t="s">
        <v>30</v>
      </c>
      <c r="I3" s="3" t="s">
        <v>29</v>
      </c>
      <c r="J3" s="4" t="s">
        <v>31</v>
      </c>
      <c r="K3" s="35"/>
      <c r="L3" s="35"/>
      <c r="M3" s="35"/>
      <c r="N3" s="35"/>
    </row>
    <row r="4" spans="1:14" ht="19.5" customHeight="1">
      <c r="A4" s="1">
        <v>1</v>
      </c>
      <c r="B4" s="5" t="s">
        <v>4</v>
      </c>
      <c r="C4" s="6">
        <v>76310</v>
      </c>
      <c r="D4" s="6">
        <f t="shared" ref="D4:D22" si="0">C4*3</f>
        <v>228930</v>
      </c>
      <c r="E4" s="6">
        <v>112940</v>
      </c>
      <c r="F4" s="6">
        <f t="shared" ref="F4:F19" si="1">E4*2</f>
        <v>225880</v>
      </c>
      <c r="G4" s="6">
        <v>470</v>
      </c>
      <c r="H4" s="6">
        <f t="shared" ref="H4:H19" si="2">G4*2</f>
        <v>940</v>
      </c>
      <c r="I4" s="7">
        <v>39800</v>
      </c>
      <c r="J4" s="7">
        <f t="shared" ref="J4:J19" si="3">I4*0.6</f>
        <v>23880</v>
      </c>
      <c r="K4" s="7">
        <f t="shared" ref="K4:K22" si="4">D4+F4+H4+J4</f>
        <v>479630</v>
      </c>
      <c r="L4" s="8">
        <v>475309.83232578688</v>
      </c>
      <c r="M4" s="21">
        <v>577310</v>
      </c>
      <c r="N4" s="19">
        <v>572110</v>
      </c>
    </row>
    <row r="5" spans="1:14" ht="19.5" customHeight="1">
      <c r="A5" s="1">
        <v>2</v>
      </c>
      <c r="B5" s="5" t="s">
        <v>5</v>
      </c>
      <c r="C5" s="6">
        <v>14680</v>
      </c>
      <c r="D5" s="6">
        <f t="shared" si="0"/>
        <v>44040</v>
      </c>
      <c r="E5" s="6">
        <v>24230</v>
      </c>
      <c r="F5" s="6">
        <f t="shared" si="1"/>
        <v>48460</v>
      </c>
      <c r="G5" s="6">
        <v>730</v>
      </c>
      <c r="H5" s="6">
        <f t="shared" si="2"/>
        <v>1460</v>
      </c>
      <c r="I5" s="7">
        <v>6200</v>
      </c>
      <c r="J5" s="7">
        <f t="shared" si="3"/>
        <v>3720</v>
      </c>
      <c r="K5" s="7">
        <f t="shared" si="4"/>
        <v>97680</v>
      </c>
      <c r="L5" s="8">
        <v>96800</v>
      </c>
      <c r="M5" s="23"/>
      <c r="N5" s="20"/>
    </row>
    <row r="6" spans="1:14" ht="19.5" customHeight="1">
      <c r="A6" s="1">
        <v>3</v>
      </c>
      <c r="B6" s="9" t="s">
        <v>0</v>
      </c>
      <c r="C6" s="6">
        <v>61400</v>
      </c>
      <c r="D6" s="6">
        <f t="shared" si="0"/>
        <v>184200</v>
      </c>
      <c r="E6" s="6">
        <v>20010</v>
      </c>
      <c r="F6" s="6">
        <f>E6*2</f>
        <v>40020</v>
      </c>
      <c r="G6" s="6">
        <v>800</v>
      </c>
      <c r="H6" s="6">
        <f>G6*2</f>
        <v>1600</v>
      </c>
      <c r="I6" s="7">
        <v>12900</v>
      </c>
      <c r="J6" s="7">
        <f>I6*0.6</f>
        <v>7740</v>
      </c>
      <c r="K6" s="7">
        <f t="shared" si="4"/>
        <v>233560</v>
      </c>
      <c r="L6" s="8">
        <v>230378</v>
      </c>
      <c r="M6" s="21">
        <v>424490</v>
      </c>
      <c r="N6" s="19">
        <v>418706</v>
      </c>
    </row>
    <row r="7" spans="1:14" ht="19.5" customHeight="1">
      <c r="A7" s="1">
        <v>4</v>
      </c>
      <c r="B7" s="9" t="s">
        <v>13</v>
      </c>
      <c r="C7" s="6">
        <v>32570</v>
      </c>
      <c r="D7" s="6">
        <f t="shared" si="0"/>
        <v>97710</v>
      </c>
      <c r="E7" s="6">
        <v>32460</v>
      </c>
      <c r="F7" s="6">
        <f>E7*2</f>
        <v>64920</v>
      </c>
      <c r="G7" s="6">
        <v>1910</v>
      </c>
      <c r="H7" s="6">
        <f>G7*2</f>
        <v>3820</v>
      </c>
      <c r="I7" s="7">
        <v>40800</v>
      </c>
      <c r="J7" s="7">
        <f>I7*0.6</f>
        <v>24480</v>
      </c>
      <c r="K7" s="7">
        <f t="shared" si="4"/>
        <v>190930</v>
      </c>
      <c r="L7" s="8">
        <v>188328</v>
      </c>
      <c r="M7" s="23"/>
      <c r="N7" s="20"/>
    </row>
    <row r="8" spans="1:14" ht="19.5" customHeight="1">
      <c r="A8" s="1">
        <v>5</v>
      </c>
      <c r="B8" s="5" t="s">
        <v>32</v>
      </c>
      <c r="C8" s="6">
        <v>17730</v>
      </c>
      <c r="D8" s="6">
        <f t="shared" si="0"/>
        <v>53190</v>
      </c>
      <c r="E8" s="6">
        <v>34680</v>
      </c>
      <c r="F8" s="6">
        <f>E8*2</f>
        <v>69360</v>
      </c>
      <c r="G8" s="6">
        <v>5330</v>
      </c>
      <c r="H8" s="6">
        <f>G8*2</f>
        <v>10660</v>
      </c>
      <c r="I8" s="7">
        <v>31100</v>
      </c>
      <c r="J8" s="7">
        <f>I8*0.6</f>
        <v>18660</v>
      </c>
      <c r="K8" s="7">
        <f t="shared" si="4"/>
        <v>151870</v>
      </c>
      <c r="L8" s="7">
        <f>N8/M8*K8</f>
        <v>149726.01013711785</v>
      </c>
      <c r="M8" s="21">
        <v>374860</v>
      </c>
      <c r="N8" s="19">
        <v>369568</v>
      </c>
    </row>
    <row r="9" spans="1:14" ht="19.5" customHeight="1">
      <c r="A9" s="1">
        <v>6</v>
      </c>
      <c r="B9" s="5" t="s">
        <v>14</v>
      </c>
      <c r="C9" s="6">
        <v>29750</v>
      </c>
      <c r="D9" s="6">
        <f t="shared" si="0"/>
        <v>89250</v>
      </c>
      <c r="E9" s="6">
        <v>27880</v>
      </c>
      <c r="F9" s="6">
        <f>E9*2</f>
        <v>55760</v>
      </c>
      <c r="G9" s="6">
        <v>110</v>
      </c>
      <c r="H9" s="6">
        <f>G9*2</f>
        <v>220</v>
      </c>
      <c r="I9" s="7">
        <v>129600</v>
      </c>
      <c r="J9" s="7">
        <f>I9*0.6</f>
        <v>77760</v>
      </c>
      <c r="K9" s="7">
        <f t="shared" si="4"/>
        <v>222990</v>
      </c>
      <c r="L9" s="7">
        <f>N8/M8*K9</f>
        <v>219841.98986288215</v>
      </c>
      <c r="M9" s="23"/>
      <c r="N9" s="20"/>
    </row>
    <row r="10" spans="1:14" ht="19.5" customHeight="1">
      <c r="A10" s="1">
        <v>7</v>
      </c>
      <c r="B10" s="5" t="s">
        <v>6</v>
      </c>
      <c r="C10" s="6">
        <v>3220</v>
      </c>
      <c r="D10" s="6">
        <f t="shared" si="0"/>
        <v>9660</v>
      </c>
      <c r="E10" s="6">
        <v>18060</v>
      </c>
      <c r="F10" s="6">
        <f t="shared" si="1"/>
        <v>36120</v>
      </c>
      <c r="G10" s="6">
        <v>5000</v>
      </c>
      <c r="H10" s="6">
        <f t="shared" si="2"/>
        <v>10000</v>
      </c>
      <c r="I10" s="7">
        <v>9700</v>
      </c>
      <c r="J10" s="7">
        <f t="shared" si="3"/>
        <v>5820</v>
      </c>
      <c r="K10" s="7">
        <f t="shared" si="4"/>
        <v>61600</v>
      </c>
      <c r="L10" s="7">
        <f>N10/M10*K10</f>
        <v>61165.265215803382</v>
      </c>
      <c r="M10" s="21">
        <v>465470</v>
      </c>
      <c r="N10" s="19">
        <v>462185</v>
      </c>
    </row>
    <row r="11" spans="1:14" ht="19.5" customHeight="1">
      <c r="A11" s="1">
        <v>8</v>
      </c>
      <c r="B11" s="9" t="s">
        <v>7</v>
      </c>
      <c r="C11" s="6">
        <v>4660</v>
      </c>
      <c r="D11" s="6">
        <f t="shared" si="0"/>
        <v>13980</v>
      </c>
      <c r="E11" s="6">
        <v>22600</v>
      </c>
      <c r="F11" s="6">
        <f t="shared" si="1"/>
        <v>45200</v>
      </c>
      <c r="G11" s="6">
        <v>5230</v>
      </c>
      <c r="H11" s="6">
        <f t="shared" si="2"/>
        <v>10460</v>
      </c>
      <c r="I11" s="7">
        <v>16300</v>
      </c>
      <c r="J11" s="7">
        <f t="shared" si="3"/>
        <v>9780</v>
      </c>
      <c r="K11" s="7">
        <f t="shared" si="4"/>
        <v>79420</v>
      </c>
      <c r="L11" s="7">
        <f>N10/M10*K11</f>
        <v>78859.502653232208</v>
      </c>
      <c r="M11" s="22"/>
      <c r="N11" s="24"/>
    </row>
    <row r="12" spans="1:14" ht="19.5" customHeight="1">
      <c r="A12" s="1">
        <v>9</v>
      </c>
      <c r="B12" s="9" t="s">
        <v>8</v>
      </c>
      <c r="C12" s="6">
        <v>12440</v>
      </c>
      <c r="D12" s="6">
        <f t="shared" si="0"/>
        <v>37320</v>
      </c>
      <c r="E12" s="6">
        <v>25060</v>
      </c>
      <c r="F12" s="6">
        <f t="shared" si="1"/>
        <v>50120</v>
      </c>
      <c r="G12" s="6">
        <v>10970</v>
      </c>
      <c r="H12" s="6">
        <f t="shared" si="2"/>
        <v>21940</v>
      </c>
      <c r="I12" s="7">
        <v>35200</v>
      </c>
      <c r="J12" s="7">
        <f t="shared" si="3"/>
        <v>21120</v>
      </c>
      <c r="K12" s="7">
        <f t="shared" si="4"/>
        <v>130500</v>
      </c>
      <c r="L12" s="7">
        <f>N10/M10*K12</f>
        <v>129579.01153672632</v>
      </c>
      <c r="M12" s="22"/>
      <c r="N12" s="24"/>
    </row>
    <row r="13" spans="1:14" ht="19.5" customHeight="1">
      <c r="A13" s="1">
        <v>10</v>
      </c>
      <c r="B13" s="5" t="s">
        <v>9</v>
      </c>
      <c r="C13" s="6">
        <v>9850</v>
      </c>
      <c r="D13" s="6">
        <f t="shared" si="0"/>
        <v>29550</v>
      </c>
      <c r="E13" s="6">
        <v>23630</v>
      </c>
      <c r="F13" s="6">
        <f t="shared" si="1"/>
        <v>47260</v>
      </c>
      <c r="G13" s="6">
        <v>11650</v>
      </c>
      <c r="H13" s="6">
        <f t="shared" si="2"/>
        <v>23300</v>
      </c>
      <c r="I13" s="7">
        <v>156400</v>
      </c>
      <c r="J13" s="7">
        <f t="shared" si="3"/>
        <v>93840</v>
      </c>
      <c r="K13" s="7">
        <f t="shared" si="4"/>
        <v>193950</v>
      </c>
      <c r="L13" s="7">
        <f>N10/M10*K13</f>
        <v>192581.22059423808</v>
      </c>
      <c r="M13" s="23"/>
      <c r="N13" s="20"/>
    </row>
    <row r="14" spans="1:14" ht="19.5" customHeight="1">
      <c r="A14" s="1">
        <v>11</v>
      </c>
      <c r="B14" s="9" t="s">
        <v>10</v>
      </c>
      <c r="C14" s="6">
        <v>13210</v>
      </c>
      <c r="D14" s="6">
        <f t="shared" si="0"/>
        <v>39630</v>
      </c>
      <c r="E14" s="6">
        <v>35220</v>
      </c>
      <c r="F14" s="6">
        <f t="shared" si="1"/>
        <v>70440</v>
      </c>
      <c r="G14" s="6">
        <v>11070</v>
      </c>
      <c r="H14" s="6">
        <f t="shared" si="2"/>
        <v>22140</v>
      </c>
      <c r="I14" s="7">
        <v>29600</v>
      </c>
      <c r="J14" s="7">
        <f t="shared" si="3"/>
        <v>17760</v>
      </c>
      <c r="K14" s="7">
        <f t="shared" si="4"/>
        <v>149970</v>
      </c>
      <c r="L14" s="8">
        <v>148302.10438152385</v>
      </c>
      <c r="M14" s="21">
        <v>479970</v>
      </c>
      <c r="N14" s="19">
        <v>474632</v>
      </c>
    </row>
    <row r="15" spans="1:14" ht="19.5" customHeight="1">
      <c r="A15" s="1">
        <v>12</v>
      </c>
      <c r="B15" s="5" t="s">
        <v>11</v>
      </c>
      <c r="C15" s="6">
        <v>19260</v>
      </c>
      <c r="D15" s="6">
        <f t="shared" si="0"/>
        <v>57780</v>
      </c>
      <c r="E15" s="6">
        <v>56590</v>
      </c>
      <c r="F15" s="6">
        <f t="shared" si="1"/>
        <v>113180</v>
      </c>
      <c r="G15" s="6">
        <v>210</v>
      </c>
      <c r="H15" s="6">
        <f t="shared" si="2"/>
        <v>420</v>
      </c>
      <c r="I15" s="7">
        <v>21300</v>
      </c>
      <c r="J15" s="7">
        <f t="shared" si="3"/>
        <v>12780</v>
      </c>
      <c r="K15" s="7">
        <f t="shared" si="4"/>
        <v>184160</v>
      </c>
      <c r="L15" s="8">
        <v>182111.85932454112</v>
      </c>
      <c r="M15" s="22"/>
      <c r="N15" s="24"/>
    </row>
    <row r="16" spans="1:14" ht="19.5" customHeight="1">
      <c r="A16" s="1">
        <v>13</v>
      </c>
      <c r="B16" s="9" t="s">
        <v>12</v>
      </c>
      <c r="C16" s="6">
        <v>14280</v>
      </c>
      <c r="D16" s="6">
        <f t="shared" si="0"/>
        <v>42840</v>
      </c>
      <c r="E16" s="6">
        <v>46880</v>
      </c>
      <c r="F16" s="6">
        <f t="shared" si="1"/>
        <v>93760</v>
      </c>
      <c r="G16" s="6">
        <v>0</v>
      </c>
      <c r="H16" s="6">
        <f t="shared" si="2"/>
        <v>0</v>
      </c>
      <c r="I16" s="7">
        <v>15400</v>
      </c>
      <c r="J16" s="7">
        <f t="shared" si="3"/>
        <v>9240</v>
      </c>
      <c r="K16" s="7">
        <f t="shared" si="4"/>
        <v>145840</v>
      </c>
      <c r="L16" s="8">
        <v>144218.03629393503</v>
      </c>
      <c r="M16" s="23"/>
      <c r="N16" s="20"/>
    </row>
    <row r="17" spans="1:14" ht="19.5" customHeight="1">
      <c r="A17" s="1">
        <v>14</v>
      </c>
      <c r="B17" s="5" t="s">
        <v>15</v>
      </c>
      <c r="C17" s="6">
        <v>30960</v>
      </c>
      <c r="D17" s="6">
        <f t="shared" si="0"/>
        <v>92880</v>
      </c>
      <c r="E17" s="6">
        <v>51740</v>
      </c>
      <c r="F17" s="6">
        <f t="shared" si="1"/>
        <v>103480</v>
      </c>
      <c r="G17" s="6">
        <v>5810</v>
      </c>
      <c r="H17" s="6">
        <f t="shared" si="2"/>
        <v>11620</v>
      </c>
      <c r="I17" s="7">
        <v>33300</v>
      </c>
      <c r="J17" s="7">
        <f t="shared" si="3"/>
        <v>19980</v>
      </c>
      <c r="K17" s="7">
        <f t="shared" si="4"/>
        <v>227960</v>
      </c>
      <c r="L17" s="8">
        <v>225191.37097439356</v>
      </c>
      <c r="M17" s="21">
        <v>533460</v>
      </c>
      <c r="N17" s="19">
        <v>526981</v>
      </c>
    </row>
    <row r="18" spans="1:14" ht="19.5" customHeight="1">
      <c r="A18" s="1">
        <v>15</v>
      </c>
      <c r="B18" s="5" t="s">
        <v>16</v>
      </c>
      <c r="C18" s="6">
        <v>14840</v>
      </c>
      <c r="D18" s="6">
        <f t="shared" si="0"/>
        <v>44520</v>
      </c>
      <c r="E18" s="6">
        <v>50950</v>
      </c>
      <c r="F18" s="6">
        <f t="shared" si="1"/>
        <v>101900</v>
      </c>
      <c r="G18" s="6">
        <v>0</v>
      </c>
      <c r="H18" s="6">
        <f t="shared" si="2"/>
        <v>0</v>
      </c>
      <c r="I18" s="7">
        <v>21900</v>
      </c>
      <c r="J18" s="7">
        <f t="shared" si="3"/>
        <v>13140</v>
      </c>
      <c r="K18" s="7">
        <f t="shared" si="4"/>
        <v>159560</v>
      </c>
      <c r="L18" s="8">
        <v>157622.10542496157</v>
      </c>
      <c r="M18" s="22"/>
      <c r="N18" s="24"/>
    </row>
    <row r="19" spans="1:14" ht="19.5" customHeight="1">
      <c r="A19" s="1">
        <v>16</v>
      </c>
      <c r="B19" s="5" t="s">
        <v>17</v>
      </c>
      <c r="C19" s="6">
        <v>13180</v>
      </c>
      <c r="D19" s="6">
        <f t="shared" si="0"/>
        <v>39540</v>
      </c>
      <c r="E19" s="6">
        <v>46930</v>
      </c>
      <c r="F19" s="6">
        <f t="shared" si="1"/>
        <v>93860</v>
      </c>
      <c r="G19" s="6">
        <v>0</v>
      </c>
      <c r="H19" s="6">
        <f t="shared" si="2"/>
        <v>0</v>
      </c>
      <c r="I19" s="7">
        <v>20900</v>
      </c>
      <c r="J19" s="7">
        <f t="shared" si="3"/>
        <v>12540</v>
      </c>
      <c r="K19" s="7">
        <f t="shared" si="4"/>
        <v>145940</v>
      </c>
      <c r="L19" s="8">
        <v>144167.52360064484</v>
      </c>
      <c r="M19" s="23"/>
      <c r="N19" s="20"/>
    </row>
    <row r="20" spans="1:14" ht="19.5" customHeight="1">
      <c r="A20" s="1">
        <v>17</v>
      </c>
      <c r="B20" s="5" t="s">
        <v>1</v>
      </c>
      <c r="C20" s="6">
        <v>24320</v>
      </c>
      <c r="D20" s="6">
        <f t="shared" si="0"/>
        <v>72960</v>
      </c>
      <c r="E20" s="6">
        <v>31730</v>
      </c>
      <c r="F20" s="6">
        <f>E20*2</f>
        <v>63460</v>
      </c>
      <c r="G20" s="6">
        <v>12150</v>
      </c>
      <c r="H20" s="6">
        <f>G20*2</f>
        <v>24300</v>
      </c>
      <c r="I20" s="7">
        <v>150600</v>
      </c>
      <c r="J20" s="7">
        <f>I20*0.6</f>
        <v>90360</v>
      </c>
      <c r="K20" s="7">
        <f t="shared" si="4"/>
        <v>251080</v>
      </c>
      <c r="L20" s="8">
        <v>248234.11828716059</v>
      </c>
      <c r="M20" s="21">
        <v>580790</v>
      </c>
      <c r="N20" s="19">
        <v>574207</v>
      </c>
    </row>
    <row r="21" spans="1:14" ht="19.5" customHeight="1">
      <c r="A21" s="1">
        <v>18</v>
      </c>
      <c r="B21" s="9" t="s">
        <v>2</v>
      </c>
      <c r="C21" s="6">
        <v>9320</v>
      </c>
      <c r="D21" s="6">
        <f t="shared" si="0"/>
        <v>27960</v>
      </c>
      <c r="E21" s="6">
        <v>18150</v>
      </c>
      <c r="F21" s="6">
        <f>E21*2</f>
        <v>36300</v>
      </c>
      <c r="G21" s="6">
        <v>1980</v>
      </c>
      <c r="H21" s="6">
        <f>G21*2</f>
        <v>3960</v>
      </c>
      <c r="I21" s="7">
        <v>12800</v>
      </c>
      <c r="J21" s="7">
        <f>I21*0.6</f>
        <v>7680</v>
      </c>
      <c r="K21" s="7">
        <f t="shared" si="4"/>
        <v>75900</v>
      </c>
      <c r="L21" s="8">
        <v>75039.706778697975</v>
      </c>
      <c r="M21" s="22"/>
      <c r="N21" s="24"/>
    </row>
    <row r="22" spans="1:14" ht="19.5" customHeight="1">
      <c r="A22" s="1">
        <v>19</v>
      </c>
      <c r="B22" s="5" t="s">
        <v>3</v>
      </c>
      <c r="C22" s="6">
        <v>7470</v>
      </c>
      <c r="D22" s="6">
        <f t="shared" si="0"/>
        <v>22410</v>
      </c>
      <c r="E22" s="6">
        <v>55330</v>
      </c>
      <c r="F22" s="6">
        <f>E22*2</f>
        <v>110660</v>
      </c>
      <c r="G22" s="6">
        <v>35230</v>
      </c>
      <c r="H22" s="6">
        <f>G22*2</f>
        <v>70460</v>
      </c>
      <c r="I22" s="7">
        <v>83800</v>
      </c>
      <c r="J22" s="7">
        <f>I22*0.6</f>
        <v>50280</v>
      </c>
      <c r="K22" s="7">
        <f t="shared" si="4"/>
        <v>253810</v>
      </c>
      <c r="L22" s="8">
        <v>250933.17493414143</v>
      </c>
      <c r="M22" s="23"/>
      <c r="N22" s="20"/>
    </row>
    <row r="23" spans="1:14" ht="19.5" customHeight="1">
      <c r="A23" s="25" t="s">
        <v>33</v>
      </c>
      <c r="B23" s="26"/>
      <c r="C23" s="7">
        <f>SUM(C4:C22)</f>
        <v>409450</v>
      </c>
      <c r="D23" s="7">
        <v>1228350</v>
      </c>
      <c r="E23" s="7">
        <f t="shared" ref="E23:K23" si="5">SUM(E4:E22)</f>
        <v>735070</v>
      </c>
      <c r="F23" s="7">
        <f t="shared" si="5"/>
        <v>1470140</v>
      </c>
      <c r="G23" s="7">
        <f t="shared" si="5"/>
        <v>108650</v>
      </c>
      <c r="H23" s="7">
        <f t="shared" si="5"/>
        <v>217300</v>
      </c>
      <c r="I23" s="7">
        <f t="shared" si="5"/>
        <v>867600</v>
      </c>
      <c r="J23" s="7">
        <f t="shared" si="5"/>
        <v>520560</v>
      </c>
      <c r="K23" s="7">
        <f t="shared" si="5"/>
        <v>3436350</v>
      </c>
      <c r="L23" s="7">
        <f>SUM(L4:L22)</f>
        <v>3398388.8323257868</v>
      </c>
      <c r="M23" s="10"/>
      <c r="N23" s="7"/>
    </row>
  </sheetData>
  <mergeCells count="26">
    <mergeCell ref="M4:M5"/>
    <mergeCell ref="N4:N5"/>
    <mergeCell ref="M6:M7"/>
    <mergeCell ref="A1:N1"/>
    <mergeCell ref="A2:A3"/>
    <mergeCell ref="B2:B3"/>
    <mergeCell ref="C2:D2"/>
    <mergeCell ref="E2:F2"/>
    <mergeCell ref="G2:H2"/>
    <mergeCell ref="I2:J2"/>
    <mergeCell ref="K2:K3"/>
    <mergeCell ref="L2:L3"/>
    <mergeCell ref="M2:M3"/>
    <mergeCell ref="N2:N3"/>
    <mergeCell ref="N6:N7"/>
    <mergeCell ref="M20:M22"/>
    <mergeCell ref="N20:N22"/>
    <mergeCell ref="A23:B23"/>
    <mergeCell ref="M10:M13"/>
    <mergeCell ref="N10:N13"/>
    <mergeCell ref="M14:M16"/>
    <mergeCell ref="N14:N16"/>
    <mergeCell ref="M17:M19"/>
    <mergeCell ref="N17:N19"/>
    <mergeCell ref="M8:M9"/>
    <mergeCell ref="N8:N9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  <ignoredErrors>
    <ignoredError sqref="L9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H23"/>
  <sheetViews>
    <sheetView tabSelected="1" workbookViewId="0">
      <selection activeCell="J14" sqref="J14"/>
    </sheetView>
  </sheetViews>
  <sheetFormatPr defaultRowHeight="13.5"/>
  <cols>
    <col min="1" max="1" width="20.5" customWidth="1"/>
    <col min="2" max="2" width="13" customWidth="1"/>
    <col min="3" max="3" width="15.75" customWidth="1"/>
    <col min="4" max="4" width="17.875" customWidth="1"/>
    <col min="5" max="5" width="18.25" customWidth="1"/>
    <col min="6" max="6" width="19.25" customWidth="1"/>
    <col min="7" max="7" width="28.25" customWidth="1"/>
  </cols>
  <sheetData>
    <row r="1" spans="1:8" ht="33" customHeight="1">
      <c r="A1" s="48" t="s">
        <v>50</v>
      </c>
      <c r="B1" s="49"/>
      <c r="C1" s="49"/>
      <c r="D1" s="49"/>
      <c r="E1" s="49"/>
      <c r="F1" s="49"/>
      <c r="G1" s="49"/>
    </row>
    <row r="2" spans="1:8" ht="23.25" customHeight="1">
      <c r="A2" s="47" t="s">
        <v>51</v>
      </c>
      <c r="B2" s="36"/>
      <c r="C2" s="36"/>
      <c r="D2" s="36"/>
      <c r="E2" s="36"/>
      <c r="F2" s="36"/>
      <c r="G2" s="36"/>
    </row>
    <row r="3" spans="1:8" ht="25.5" customHeight="1">
      <c r="A3" s="1" t="s">
        <v>35</v>
      </c>
      <c r="B3" s="1" t="s">
        <v>36</v>
      </c>
      <c r="C3" s="1" t="s">
        <v>37</v>
      </c>
      <c r="D3" s="1" t="s">
        <v>38</v>
      </c>
      <c r="E3" s="1" t="s">
        <v>39</v>
      </c>
      <c r="F3" s="1" t="s">
        <v>40</v>
      </c>
      <c r="G3" s="1" t="s">
        <v>41</v>
      </c>
      <c r="H3" s="43"/>
    </row>
    <row r="4" spans="1:8" ht="19.5" customHeight="1">
      <c r="A4" s="37" t="s">
        <v>43</v>
      </c>
      <c r="B4" s="5" t="s">
        <v>4</v>
      </c>
      <c r="C4" s="8">
        <v>475309.83232578688</v>
      </c>
      <c r="D4" s="38">
        <f>C4+C5</f>
        <v>572109.83232578682</v>
      </c>
      <c r="E4" s="11">
        <f>C4/2</f>
        <v>237654.91616289344</v>
      </c>
      <c r="F4" s="42">
        <f>E4+E5</f>
        <v>286054.91616289341</v>
      </c>
      <c r="G4" s="1"/>
      <c r="H4" s="43"/>
    </row>
    <row r="5" spans="1:8" ht="19.5" customHeight="1">
      <c r="A5" s="37"/>
      <c r="B5" s="5" t="s">
        <v>5</v>
      </c>
      <c r="C5" s="8">
        <v>96800</v>
      </c>
      <c r="D5" s="37"/>
      <c r="E5" s="11">
        <f t="shared" ref="E5:E21" si="0">C5/2</f>
        <v>48400</v>
      </c>
      <c r="F5" s="37"/>
      <c r="G5" s="1"/>
      <c r="H5" s="43"/>
    </row>
    <row r="6" spans="1:8" ht="19.5" customHeight="1">
      <c r="A6" s="37" t="s">
        <v>46</v>
      </c>
      <c r="B6" s="9" t="s">
        <v>0</v>
      </c>
      <c r="C6" s="8">
        <v>230378</v>
      </c>
      <c r="D6" s="38">
        <f>C6+C7</f>
        <v>418706</v>
      </c>
      <c r="E6" s="11">
        <f t="shared" si="0"/>
        <v>115189</v>
      </c>
      <c r="F6" s="42">
        <f t="shared" ref="F6" si="1">E6+E7</f>
        <v>209353</v>
      </c>
      <c r="G6" s="1"/>
      <c r="H6" s="43"/>
    </row>
    <row r="7" spans="1:8" ht="19.5" customHeight="1">
      <c r="A7" s="37"/>
      <c r="B7" s="9" t="s">
        <v>13</v>
      </c>
      <c r="C7" s="8">
        <v>188328</v>
      </c>
      <c r="D7" s="37"/>
      <c r="E7" s="11">
        <f t="shared" si="0"/>
        <v>94164</v>
      </c>
      <c r="F7" s="37"/>
      <c r="G7" s="1"/>
      <c r="H7" s="43"/>
    </row>
    <row r="8" spans="1:8" ht="19.5" customHeight="1">
      <c r="A8" s="37" t="s">
        <v>49</v>
      </c>
      <c r="B8" s="5" t="s">
        <v>32</v>
      </c>
      <c r="C8" s="7">
        <v>149726.01013711785</v>
      </c>
      <c r="D8" s="38">
        <f>C8+C9</f>
        <v>369568</v>
      </c>
      <c r="E8" s="11">
        <f t="shared" si="0"/>
        <v>74863.005068558923</v>
      </c>
      <c r="F8" s="42">
        <f t="shared" ref="F8" si="2">E8+E9</f>
        <v>184784</v>
      </c>
      <c r="G8" s="1"/>
      <c r="H8" s="43"/>
    </row>
    <row r="9" spans="1:8" ht="19.5" customHeight="1">
      <c r="A9" s="37"/>
      <c r="B9" s="5" t="s">
        <v>14</v>
      </c>
      <c r="C9" s="7">
        <v>219841.98986288215</v>
      </c>
      <c r="D9" s="37"/>
      <c r="E9" s="11">
        <f t="shared" si="0"/>
        <v>109920.99493144108</v>
      </c>
      <c r="F9" s="37"/>
      <c r="G9" s="1"/>
      <c r="H9" s="43"/>
    </row>
    <row r="10" spans="1:8" ht="19.5" customHeight="1">
      <c r="A10" s="37" t="s">
        <v>44</v>
      </c>
      <c r="B10" s="5" t="s">
        <v>6</v>
      </c>
      <c r="C10" s="7">
        <v>61165.265215803382</v>
      </c>
      <c r="D10" s="42">
        <f>C10+C11+C12+C13</f>
        <v>462185</v>
      </c>
      <c r="E10" s="11">
        <f t="shared" si="0"/>
        <v>30582.632607901691</v>
      </c>
      <c r="F10" s="42">
        <f>E10+E11+E12+E13</f>
        <v>231091.88970288096</v>
      </c>
      <c r="G10" s="12"/>
      <c r="H10" s="43"/>
    </row>
    <row r="11" spans="1:8" ht="19.5" customHeight="1">
      <c r="A11" s="37"/>
      <c r="B11" s="9" t="s">
        <v>7</v>
      </c>
      <c r="C11" s="7">
        <v>78859.502653232208</v>
      </c>
      <c r="D11" s="37"/>
      <c r="E11" s="11">
        <f t="shared" si="0"/>
        <v>39429.751326616104</v>
      </c>
      <c r="F11" s="37"/>
      <c r="G11" s="13"/>
      <c r="H11" s="43"/>
    </row>
    <row r="12" spans="1:8" ht="19.5" customHeight="1">
      <c r="A12" s="37"/>
      <c r="B12" s="9" t="s">
        <v>8</v>
      </c>
      <c r="C12" s="7">
        <v>129579.01153672632</v>
      </c>
      <c r="D12" s="37"/>
      <c r="E12" s="11">
        <f t="shared" si="0"/>
        <v>64789.50576836316</v>
      </c>
      <c r="F12" s="37"/>
      <c r="G12" s="14"/>
      <c r="H12" s="43"/>
    </row>
    <row r="13" spans="1:8" ht="19.5" customHeight="1">
      <c r="A13" s="37"/>
      <c r="B13" s="5" t="s">
        <v>9</v>
      </c>
      <c r="C13" s="7">
        <v>192581.22059423808</v>
      </c>
      <c r="D13" s="37"/>
      <c r="E13" s="11">
        <v>96290</v>
      </c>
      <c r="F13" s="37">
        <v>203419</v>
      </c>
      <c r="G13" s="15"/>
      <c r="H13" s="43"/>
    </row>
    <row r="14" spans="1:8" ht="19.5" customHeight="1">
      <c r="A14" s="37" t="s">
        <v>45</v>
      </c>
      <c r="B14" s="9" t="s">
        <v>10</v>
      </c>
      <c r="C14" s="8">
        <v>148302.10438152385</v>
      </c>
      <c r="D14" s="38">
        <f>C14+C15+C16</f>
        <v>474632</v>
      </c>
      <c r="E14" s="11">
        <f t="shared" si="0"/>
        <v>74151.052190761926</v>
      </c>
      <c r="F14" s="42">
        <f>E14+E15+E16</f>
        <v>237316</v>
      </c>
      <c r="G14" s="12"/>
      <c r="H14" s="43"/>
    </row>
    <row r="15" spans="1:8" ht="19.5" customHeight="1">
      <c r="A15" s="37"/>
      <c r="B15" s="5" t="s">
        <v>11</v>
      </c>
      <c r="C15" s="8">
        <v>182111.85932454112</v>
      </c>
      <c r="D15" s="37"/>
      <c r="E15" s="11">
        <f t="shared" si="0"/>
        <v>91055.929662270559</v>
      </c>
      <c r="F15" s="37"/>
      <c r="G15" s="12"/>
      <c r="H15" s="43"/>
    </row>
    <row r="16" spans="1:8" ht="19.5" customHeight="1">
      <c r="A16" s="37"/>
      <c r="B16" s="9" t="s">
        <v>12</v>
      </c>
      <c r="C16" s="8">
        <v>144218.03629393503</v>
      </c>
      <c r="D16" s="37"/>
      <c r="E16" s="11">
        <f t="shared" si="0"/>
        <v>72109.018146967515</v>
      </c>
      <c r="F16" s="37">
        <f>E16+E17</f>
        <v>184705.01814696752</v>
      </c>
      <c r="G16" s="14"/>
      <c r="H16" s="43"/>
    </row>
    <row r="17" spans="1:8" ht="19.5" customHeight="1">
      <c r="A17" s="44" t="s">
        <v>47</v>
      </c>
      <c r="B17" s="5" t="s">
        <v>15</v>
      </c>
      <c r="C17" s="8">
        <v>225191.37097439356</v>
      </c>
      <c r="D17" s="38">
        <f t="shared" ref="D17" si="3">C17+C18+C19</f>
        <v>526981</v>
      </c>
      <c r="E17" s="11">
        <v>112596</v>
      </c>
      <c r="F17" s="42">
        <f>E17+E18+E19</f>
        <v>263490.81451280322</v>
      </c>
      <c r="G17" s="13"/>
      <c r="H17" s="43"/>
    </row>
    <row r="18" spans="1:8" ht="19.5" customHeight="1">
      <c r="A18" s="45"/>
      <c r="B18" s="5" t="s">
        <v>16</v>
      </c>
      <c r="C18" s="8">
        <v>157622.10542496157</v>
      </c>
      <c r="D18" s="37"/>
      <c r="E18" s="11">
        <f t="shared" si="0"/>
        <v>78811.052712480785</v>
      </c>
      <c r="F18" s="37"/>
      <c r="G18" s="13"/>
      <c r="H18" s="43"/>
    </row>
    <row r="19" spans="1:8" ht="19.5" customHeight="1">
      <c r="A19" s="46"/>
      <c r="B19" s="5" t="s">
        <v>17</v>
      </c>
      <c r="C19" s="8">
        <v>144167.52360064484</v>
      </c>
      <c r="D19" s="37"/>
      <c r="E19" s="11">
        <f t="shared" si="0"/>
        <v>72083.76180032242</v>
      </c>
      <c r="F19" s="37">
        <f t="shared" ref="F19" si="4">E19+E20</f>
        <v>196200.82094390271</v>
      </c>
      <c r="G19" s="13"/>
      <c r="H19" s="43"/>
    </row>
    <row r="20" spans="1:8" ht="19.5" customHeight="1">
      <c r="A20" s="39" t="s">
        <v>42</v>
      </c>
      <c r="B20" s="5" t="s">
        <v>1</v>
      </c>
      <c r="C20" s="8">
        <v>248234.11828716059</v>
      </c>
      <c r="D20" s="38">
        <f t="shared" ref="D20" si="5">C20+C21+C22</f>
        <v>574207</v>
      </c>
      <c r="E20" s="11">
        <f t="shared" si="0"/>
        <v>124117.05914358029</v>
      </c>
      <c r="F20" s="42">
        <f>E20+E21+E22</f>
        <v>287103.5</v>
      </c>
      <c r="G20" s="1"/>
      <c r="H20" s="43"/>
    </row>
    <row r="21" spans="1:8" ht="19.5" customHeight="1">
      <c r="A21" s="40"/>
      <c r="B21" s="9" t="s">
        <v>2</v>
      </c>
      <c r="C21" s="8">
        <v>75039.706778697975</v>
      </c>
      <c r="D21" s="37"/>
      <c r="E21" s="11">
        <f t="shared" si="0"/>
        <v>37519.853389348988</v>
      </c>
      <c r="F21" s="37"/>
      <c r="G21" s="1"/>
      <c r="H21" s="43"/>
    </row>
    <row r="22" spans="1:8" ht="19.5" customHeight="1">
      <c r="A22" s="41"/>
      <c r="B22" s="5" t="s">
        <v>3</v>
      </c>
      <c r="C22" s="8">
        <v>250933.17493414143</v>
      </c>
      <c r="D22" s="37"/>
      <c r="E22" s="11">
        <f>C22/2</f>
        <v>125466.58746707071</v>
      </c>
      <c r="F22" s="37">
        <f t="shared" ref="F22" si="6">E22+E23</f>
        <v>1824660.7078456483</v>
      </c>
      <c r="G22" s="1"/>
    </row>
    <row r="23" spans="1:8" ht="27" customHeight="1">
      <c r="A23" s="50" t="s">
        <v>48</v>
      </c>
      <c r="B23" s="51"/>
      <c r="C23" s="16">
        <f>SUM(C4:C22)</f>
        <v>3398388.8323257868</v>
      </c>
      <c r="D23" s="17">
        <f>SUM(D4:D22)</f>
        <v>3398388.8323257868</v>
      </c>
      <c r="E23" s="16">
        <f>SUM(E4:E22)</f>
        <v>1699194.1203785776</v>
      </c>
      <c r="F23" s="18">
        <v>1699194</v>
      </c>
      <c r="G23" s="1"/>
    </row>
  </sheetData>
  <mergeCells count="31">
    <mergeCell ref="A2:G2"/>
    <mergeCell ref="A23:B23"/>
    <mergeCell ref="H17:H18"/>
    <mergeCell ref="H19:H21"/>
    <mergeCell ref="A14:A16"/>
    <mergeCell ref="A17:A19"/>
    <mergeCell ref="F17:F19"/>
    <mergeCell ref="F14:F16"/>
    <mergeCell ref="D14:D16"/>
    <mergeCell ref="D17:D19"/>
    <mergeCell ref="H3:H5"/>
    <mergeCell ref="H6:H7"/>
    <mergeCell ref="H8:H11"/>
    <mergeCell ref="H12:H14"/>
    <mergeCell ref="H15:H16"/>
    <mergeCell ref="A1:G1"/>
    <mergeCell ref="A4:A5"/>
    <mergeCell ref="A6:A7"/>
    <mergeCell ref="D4:D5"/>
    <mergeCell ref="A20:A22"/>
    <mergeCell ref="D20:D22"/>
    <mergeCell ref="F20:F22"/>
    <mergeCell ref="A8:A9"/>
    <mergeCell ref="A10:A13"/>
    <mergeCell ref="F4:F5"/>
    <mergeCell ref="F6:F7"/>
    <mergeCell ref="F8:F9"/>
    <mergeCell ref="F10:F13"/>
    <mergeCell ref="D6:D7"/>
    <mergeCell ref="D8:D9"/>
    <mergeCell ref="D10:D13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  <ignoredErrors>
    <ignoredError sqref="E4 E6 E8 E10 E14 E20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Sheet3</vt:lpstr>
      <vt:lpstr>Sheet1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2022-06-20T09:11:43Z</cp:lastPrinted>
  <dcterms:created xsi:type="dcterms:W3CDTF">2018-09-17T08:04:34Z</dcterms:created>
  <dcterms:modified xsi:type="dcterms:W3CDTF">2022-06-20T09:11:48Z</dcterms:modified>
</cp:coreProperties>
</file>