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决算汇总封面" sheetId="1" r:id="rId1"/>
    <sheet name="基层封面" sheetId="2" r:id="rId2"/>
    <sheet name="目录" sheetId="3" r:id="rId3"/>
    <sheet name="社会保险基金资产负债表" sheetId="4" r:id="rId4"/>
    <sheet name="社会保险基金决算收支总表" sheetId="5" r:id="rId5"/>
    <sheet name="企业职工基本养老保险基金收支表" sheetId="6" r:id="rId6"/>
    <sheet name="城乡居民基本养老保险基金收支表" sheetId="7" r:id="rId7"/>
    <sheet name="机关事业基本养老保险基金收支表" sheetId="8" r:id="rId8"/>
    <sheet name="职工基本医疗保险基金收支表" sheetId="9" r:id="rId9"/>
    <sheet name="城乡居民基本医疗保险基金收支表" sheetId="10" r:id="rId10"/>
    <sheet name="工伤保险基金收支表" sheetId="11" r:id="rId11"/>
    <sheet name="失业保险基金收支表" sheetId="12" r:id="rId12"/>
    <sheet name="生育保险基金收支表" sheetId="13" r:id="rId13"/>
    <sheet name="社会保障基金财政专户资产负债表" sheetId="14" r:id="rId14"/>
    <sheet name="社会保障基金财政专户收支表" sheetId="15" r:id="rId15"/>
    <sheet name="财政对社会保险基金补助资金情况" sheetId="16" r:id="rId16"/>
    <sheet name="基本养老保险补充资料表" sheetId="17" r:id="rId17"/>
    <sheet name="基本医疗工伤生育补充资料表" sheetId="18" r:id="rId18"/>
    <sheet name="居民基本医疗保险补充资料表" sheetId="19" r:id="rId19"/>
    <sheet name="失业保险补充资料表" sheetId="20" r:id="rId20"/>
    <sheet name="其他养老保险情况表" sheetId="21" r:id="rId21"/>
    <sheet name="其他医疗保障情况表" sheetId="22" r:id="rId22"/>
    <sheet name="社会保险补充资料表" sheetId="23" r:id="rId23"/>
    <sheet name="社会保险补充资料表续" sheetId="24" r:id="rId24"/>
  </sheets>
  <calcPr calcId="144525"/>
  <oleSize ref="A1"/>
</workbook>
</file>

<file path=xl/sharedStrings.xml><?xml version="1.0" encoding="utf-8"?>
<sst xmlns="http://schemas.openxmlformats.org/spreadsheetml/2006/main" count="1475" uniqueCount="630">
  <si>
    <t>2019 年 社 会 保 险 基 金 决 算</t>
  </si>
  <si>
    <t>人民政府 :</t>
  </si>
  <si>
    <t xml:space="preserve"> 批准日期 :</t>
  </si>
  <si>
    <t>年</t>
  </si>
  <si>
    <t>月</t>
  </si>
  <si>
    <t>日</t>
  </si>
  <si>
    <t>财政厅（局）:</t>
  </si>
  <si>
    <t>人力资源社会保障厅（局）:</t>
  </si>
  <si>
    <t>医疗保障局:</t>
  </si>
  <si>
    <t xml:space="preserve"> 报送日期 :</t>
  </si>
  <si>
    <t>卫生健康委(局):</t>
  </si>
  <si>
    <t>财政厅（局）负责人（章）:</t>
  </si>
  <si>
    <t xml:space="preserve"> 财务负责人（章）:</t>
  </si>
  <si>
    <t>经办人（章）:</t>
  </si>
  <si>
    <t>人力资源社会保障（厅）局负责人（章）:</t>
  </si>
  <si>
    <t>医疗保障局负责人（章）：</t>
  </si>
  <si>
    <t>卫生健康委负责人（章）：</t>
  </si>
  <si>
    <t>财务负责人（章）:</t>
  </si>
  <si>
    <t>2019年社会保险基金决算</t>
  </si>
  <si>
    <t>（单位公章）</t>
  </si>
  <si>
    <t>单 位 名 称（章）：</t>
  </si>
  <si>
    <t>单位负责人 （章）：</t>
  </si>
  <si>
    <t>财务负责人 （章）：</t>
  </si>
  <si>
    <t>经  办  人 （章）：</t>
  </si>
  <si>
    <t>联   系  电  话  ：</t>
  </si>
  <si>
    <t>报   出  日  期  ：</t>
  </si>
  <si>
    <t>目        录</t>
  </si>
  <si>
    <t>一、2019年社会保险基金资产负债表…………………………………………………………………………社决01表</t>
  </si>
  <si>
    <t>二、2019年社会保险基金决算收支总表………………………………………………………………………社决02表</t>
  </si>
  <si>
    <t>三、2019年企业职工基本养老保险基金收支表………………………………………………………………社决03表</t>
  </si>
  <si>
    <t>四、2019年城乡居民基本养老保险基金收支表………………………………………………………………社决04表</t>
  </si>
  <si>
    <t>五、2019年机关事业单位基本养老保险基金收支表…………………………………………………………社决05表</t>
  </si>
  <si>
    <t>六、2019年职工基本医疗保险基金收支表……………………………………………………………………社决06表</t>
  </si>
  <si>
    <t>七、2019年城乡居民基本医疗保险基金收支表………………………………………………………………社决07表</t>
  </si>
  <si>
    <t>八、2019年工伤保险基金收支表………………………………………………………………………………社决08表</t>
  </si>
  <si>
    <t>九、2019年失业保险基金收支表………………………………………………………………………………社决09表</t>
  </si>
  <si>
    <t>十、2019年生育保险基金收支表………………………………………………………………………………社决10表</t>
  </si>
  <si>
    <t>十一、2019年社会保障基金财政专户资产负债表……………………………………………………………社决11表</t>
  </si>
  <si>
    <t>十二、2019年社会保障基金财政专户收支表…………………………………………………………………社决12表</t>
  </si>
  <si>
    <t>十三、2019年财政对社会保险基金补助情况表……………………………………………………………社决附01表</t>
  </si>
  <si>
    <t>十四、2019年基本养老保险补充资料表……………………………………………………………………社决附02表</t>
  </si>
  <si>
    <t>十五、2019年职工基本医疗保险、工伤保险、生育保险补充资料表……………………………………社决附03表</t>
  </si>
  <si>
    <t>十六、2019年城乡居民基本医疗保险补充资料表…………………………………………………………社决附04表</t>
  </si>
  <si>
    <t>十七、2019年失业保险补充资料表…………………………………………………………………………社决附05表</t>
  </si>
  <si>
    <t>十八、2019年其他养老保险情况表…………………………………………………………………………社决附06表</t>
  </si>
  <si>
    <t>十九、2019年其他医疗保障情况表…………………………………………………………………………社决附07表</t>
  </si>
  <si>
    <t>二十、2019年社会保险补充资料表…………………………………………………………………………社决附08表</t>
  </si>
  <si>
    <t>2019年社会保险基金资产负债表</t>
  </si>
  <si>
    <t>社决01表</t>
  </si>
  <si>
    <t>西吉县</t>
  </si>
  <si>
    <t>单位：元</t>
  </si>
  <si>
    <t>项      目</t>
  </si>
  <si>
    <t>合      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</si>
  <si>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</si>
  <si>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</si>
  <si>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</si>
  <si>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</si>
  <si>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</si>
  <si>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</si>
  <si>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</si>
  <si>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</si>
  <si>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年初数</t>
  </si>
  <si>
    <t>年末数</t>
  </si>
  <si>
    <t>一、资产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</si>
  <si>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</si>
  <si>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</si>
  <si>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</si>
  <si>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</si>
  <si>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债券投资</t>
  </si>
  <si>
    <t xml:space="preserve">    委托投资</t>
  </si>
  <si>
    <t>×</t>
  </si>
  <si>
    <t>二、负债</t>
  </si>
  <si>
    <t xml:space="preserve">    借入款项</t>
  </si>
  <si>
    <t xml:space="preserve">    暂收款</t>
  </si>
  <si>
    <t>三、基金</t>
  </si>
  <si>
    <t>第 1 页</t>
  </si>
  <si>
    <t>2019年社会保险基金决算收支总表</t>
  </si>
  <si>
    <t>社决02表</t>
  </si>
  <si>
    <t>项        目</t>
  </si>
  <si>
    <t>合计</t>
  </si>
  <si>
    <t>企业职工基本
养老保险基金</t>
  </si>
  <si>
    <t>城乡居民基本
养老保险基金</t>
  </si>
  <si>
    <t>机关事业单位基本
养老保险基金</t>
  </si>
  <si>
    <t>职工基本医疗
保险基金</t>
  </si>
  <si>
    <t>城乡居民基本
医疗保险基金</t>
  </si>
  <si>
    <t>一、收入</t>
  </si>
  <si>
    <t xml:space="preserve">    其中：1.社会保险费收入</t>
  </si>
  <si>
    <t xml:space="preserve">          2.利息收入</t>
  </si>
  <si>
    <t xml:space="preserve">          3.财政补贴收入</t>
  </si>
  <si>
    <t xml:space="preserve">          4.委托投资收益</t>
  </si>
  <si>
    <t xml:space="preserve">          5.其他收入</t>
  </si>
  <si>
    <t xml:space="preserve">          6.转移收入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</si>
  <si>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</si>
  <si>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</si>
  <si>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</si>
  <si>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</si>
  <si>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2.其他支出</t>
  </si>
  <si>
    <t xml:space="preserve">          3.转移支出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</si>
  <si>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</si>
  <si>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</si>
  <si>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</si>
  <si>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</si>
  <si>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第 2 页</t>
  </si>
  <si>
    <t>2019年企业职工基本养老保险基金收支表</t>
  </si>
  <si>
    <t xml:space="preserve">   社决03表</t>
  </si>
  <si>
    <t>金      额</t>
  </si>
  <si>
    <t>一、基本养老保险费收入</t>
  </si>
  <si>
    <t>一、基本养老金支出</t>
  </si>
  <si>
    <t>二、利息收入</t>
  </si>
  <si>
    <t xml:space="preserve">    其中：离休金支出</t>
  </si>
  <si>
    <t xml:space="preserve">三、财政补贴收入 </t>
  </si>
  <si>
    <t>二、医疗补助金支出</t>
  </si>
  <si>
    <t>四、委托投资收益</t>
  </si>
  <si>
    <t>三、丧葬补助金和抚恤金支出</t>
  </si>
  <si>
    <t>五、其他收入</t>
  </si>
  <si>
    <t>四、其他支出</t>
  </si>
  <si>
    <t>六、转移收入</t>
  </si>
  <si>
    <t>五、转移支出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</si>
  <si>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</si>
  <si>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</si>
  <si>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</si>
  <si>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</si>
  <si>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其中：中央调剂资金收入(省级专用)</t>
  </si>
  <si>
    <t xml:space="preserve">    其中：中央调剂基金支出(中央专用)</t>
  </si>
  <si>
    <t>九、下级上解收入</t>
  </si>
  <si>
    <t>八、上解上级支出</t>
  </si>
  <si>
    <t xml:space="preserve">    其中：中央调剂基金收入(中央专用)</t>
  </si>
  <si>
    <t xml:space="preserve">    其中：中央调剂资金支出(省级专用)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</si>
  <si>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</si>
  <si>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</si>
  <si>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</si>
  <si>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</si>
  <si>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</si>
  <si>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计</t>
  </si>
  <si>
    <t>总   计</t>
  </si>
  <si>
    <t>第 3 页</t>
  </si>
  <si>
    <t>2019年城乡居民基本养老保险基金收支表</t>
  </si>
  <si>
    <t>社决04表</t>
  </si>
  <si>
    <t>项          目</t>
  </si>
  <si>
    <t>金额</t>
  </si>
  <si>
    <t>一、个人缴费收入</t>
  </si>
  <si>
    <t>一、基础养老金支出</t>
  </si>
  <si>
    <t xml:space="preserve">    其中：财政对困难人员代缴收入</t>
  </si>
  <si>
    <t>二、个人账户养老金支出</t>
  </si>
  <si>
    <t>二、集体补助收入</t>
  </si>
  <si>
    <t>三、丧葬补助金支出</t>
  </si>
  <si>
    <t>三、利息收入</t>
  </si>
  <si>
    <t>四、财政补贴收入</t>
  </si>
  <si>
    <t xml:space="preserve">    其中：财政对基础养老金的补贴</t>
  </si>
  <si>
    <t xml:space="preserve">          财政对个人缴费的补贴</t>
  </si>
  <si>
    <t>五、委托投资收益</t>
  </si>
  <si>
    <t>六、其他收入</t>
  </si>
  <si>
    <t>七、转移收入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</si>
  <si>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</si>
  <si>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</si>
  <si>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</si>
  <si>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</si>
  <si>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</si>
  <si>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总        计</t>
  </si>
  <si>
    <t>总         计</t>
  </si>
  <si>
    <t>第 4 页</t>
  </si>
  <si>
    <t>2019年机关事业单位基本养老保险基金收支表</t>
  </si>
  <si>
    <t xml:space="preserve">   社决05表</t>
  </si>
  <si>
    <t>其中:2019年当年数</t>
  </si>
  <si>
    <t>二、其他支出</t>
  </si>
  <si>
    <t>三、转移支出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</si>
  <si>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</si>
  <si>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</si>
  <si>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</si>
  <si>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</si>
  <si>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</si>
  <si>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九、年末滚存结余</t>
  </si>
  <si>
    <t>第 5 页</t>
  </si>
  <si>
    <t>2019年职工基本医疗保险基金收支表</t>
  </si>
  <si>
    <t>社决06表</t>
  </si>
  <si>
    <t>统账结合</t>
  </si>
  <si>
    <t>单建统筹基金</t>
  </si>
  <si>
    <t>小   计</t>
  </si>
  <si>
    <t>基本医疗保
险统筹基金</t>
  </si>
  <si>
    <t>基本医疗保险
个人账户基金</t>
  </si>
  <si>
    <t>小      计</t>
  </si>
  <si>
    <t>一、基本医疗保险费收入</t>
  </si>
  <si>
    <t>一、基本医疗保险待遇支出</t>
  </si>
  <si>
    <t xml:space="preserve">    其中：单位缴费</t>
  </si>
  <si>
    <t>　  其中：住院支出</t>
  </si>
  <si>
    <t xml:space="preserve">          个人缴费</t>
  </si>
  <si>
    <t>　        门诊支出</t>
  </si>
  <si>
    <t xml:space="preserve">          生育医疗费用支出</t>
  </si>
  <si>
    <t>三、财政补贴收入</t>
  </si>
  <si>
    <t xml:space="preserve">          生育津贴支出</t>
  </si>
  <si>
    <t>四、其他收入</t>
  </si>
  <si>
    <t>五、转移收入</t>
  </si>
  <si>
    <t>六、本年收入小计</t>
  </si>
  <si>
    <t>七、上级补助收入</t>
  </si>
  <si>
    <t>八、下级上解收入</t>
  </si>
  <si>
    <t>九、本年收入合计</t>
  </si>
  <si>
    <t>十、上年结余</t>
  </si>
  <si>
    <t>总      计</t>
  </si>
  <si>
    <t>第 6 页</t>
  </si>
  <si>
    <t>2019年城乡居民基本医疗保险基金收支表</t>
  </si>
  <si>
    <t>社决07表</t>
  </si>
  <si>
    <t>城镇居民基本
医疗保险基金</t>
  </si>
  <si>
    <t>新型农村合
作医疗基金</t>
  </si>
  <si>
    <t>合并实施的城乡居民
基本医疗保险基金</t>
  </si>
  <si>
    <t>项目</t>
  </si>
  <si>
    <t>一、缴费收入</t>
  </si>
  <si>
    <t xml:space="preserve">    其中：个人缴费收入</t>
  </si>
  <si>
    <t>　　其中：住院支出</t>
  </si>
  <si>
    <t xml:space="preserve">          集体扶持收入</t>
  </si>
  <si>
    <t>　　　　　门诊支出</t>
  </si>
  <si>
    <t xml:space="preserve">          城乡医疗救助资助收入</t>
  </si>
  <si>
    <t>二、大病保险支出</t>
  </si>
  <si>
    <t xml:space="preserve">          财政对困难人员代缴收入</t>
  </si>
  <si>
    <t xml:space="preserve">      其中：按规定标准补助收入</t>
  </si>
  <si>
    <t>三、其他支出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</si>
  <si>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</si>
  <si>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</si>
  <si>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</si>
  <si>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</si>
  <si>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</si>
  <si>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7 页</t>
  </si>
  <si>
    <t>2019年工伤保险基金收支表</t>
  </si>
  <si>
    <t xml:space="preserve">       社决08表</t>
  </si>
  <si>
    <t>一、工伤保险费收入</t>
  </si>
  <si>
    <t>一、工伤保险待遇支出</t>
  </si>
  <si>
    <t>　　其中：医疗待遇支出</t>
  </si>
  <si>
    <t>二、劳动能力鉴定费支出</t>
  </si>
  <si>
    <t>三、工伤预防费用支出</t>
  </si>
  <si>
    <t xml:space="preserve">四、其他收入   </t>
  </si>
  <si>
    <t>五、本年支出小计</t>
  </si>
  <si>
    <t>六、补助下级支出</t>
  </si>
  <si>
    <t xml:space="preserve">七、上解上级支出 </t>
  </si>
  <si>
    <t>八、本年支出合计</t>
  </si>
  <si>
    <t>九、本年收支结余</t>
  </si>
  <si>
    <t>十、年末滚存结余</t>
  </si>
  <si>
    <t xml:space="preserve">    其中：储备金</t>
  </si>
  <si>
    <t>第 8 页</t>
  </si>
  <si>
    <t>2019年失业保险基金收支表</t>
  </si>
  <si>
    <t xml:space="preserve">       社决09表</t>
  </si>
  <si>
    <t>一、失业保险费收入</t>
  </si>
  <si>
    <t>一、失业保险金支出</t>
  </si>
  <si>
    <t>二、基本医疗保险费支出</t>
  </si>
  <si>
    <t>四、职业培训和职业介绍补贴支出</t>
  </si>
  <si>
    <t>五、稳定岗位补贴支出</t>
  </si>
  <si>
    <t>六、技能提升补贴支出</t>
  </si>
  <si>
    <t>七、其他费用支出</t>
  </si>
  <si>
    <t xml:space="preserve">八、其他支出    </t>
  </si>
  <si>
    <t>九、转移支出</t>
  </si>
  <si>
    <t>十、本年支出小计</t>
  </si>
  <si>
    <t>十一、补助下级支出</t>
  </si>
  <si>
    <t xml:space="preserve">十二、上解上级支出 </t>
  </si>
  <si>
    <t>十三、本年支出合计</t>
  </si>
  <si>
    <t>十四、本年收支结余</t>
  </si>
  <si>
    <t>十五、按规定核减基金结余数</t>
  </si>
  <si>
    <t>十六、年末滚存结余</t>
  </si>
  <si>
    <t>第 9 页</t>
  </si>
  <si>
    <t>2019年生育保险基金收支表</t>
  </si>
  <si>
    <t>社决10表</t>
  </si>
  <si>
    <t>项       目</t>
  </si>
  <si>
    <t>一、生育保险费收入</t>
  </si>
  <si>
    <t>一、生育医疗费用支出</t>
  </si>
  <si>
    <t xml:space="preserve">    其中：计划生育医疗费用支出</t>
  </si>
  <si>
    <t>二、生育津贴支出</t>
  </si>
  <si>
    <t>第 10 页</t>
  </si>
  <si>
    <t>2019年社会保障基金财政专户资产负债表</t>
  </si>
  <si>
    <t xml:space="preserve"> 社决11表</t>
  </si>
  <si>
    <t>项     目</t>
  </si>
  <si>
    <t>合　　计</t>
  </si>
  <si>
    <t xml:space="preserve">城乡居民基本
  养老保险基金  </t>
  </si>
  <si>
    <t>机关事业单位基
本养老保险基金</t>
  </si>
  <si>
    <t>职工基本医
疗保险基金</t>
  </si>
  <si>
    <t>其他</t>
  </si>
  <si>
    <t>一、年初数</t>
  </si>
  <si>
    <t xml:space="preserve">   (一)资产合计</t>
  </si>
  <si>
    <t xml:space="preserve">       1.银行存款</t>
  </si>
  <si>
    <t xml:space="preserve">         其中：定期存款</t>
  </si>
  <si>
    <t xml:space="preserve">       2.暂付款</t>
  </si>
  <si>
    <t xml:space="preserve">       3.债券投资</t>
  </si>
  <si>
    <t xml:space="preserve">       4.委托投资</t>
  </si>
  <si>
    <t xml:space="preserve">   (二)负债合计</t>
  </si>
  <si>
    <t xml:space="preserve">       1.借入款项</t>
  </si>
  <si>
    <t xml:space="preserve">       2.暂收款</t>
  </si>
  <si>
    <t xml:space="preserve">   (三)基金</t>
  </si>
  <si>
    <t>二、年末数</t>
  </si>
  <si>
    <t>第 11 页</t>
  </si>
  <si>
    <t>2019年社会保障基金财政专户收支情况表</t>
  </si>
  <si>
    <t xml:space="preserve"> 社决12表</t>
  </si>
  <si>
    <t>一、上年结余</t>
  </si>
  <si>
    <t>二、本年收入</t>
  </si>
  <si>
    <t xml:space="preserve">    1.社会保险费收入</t>
  </si>
  <si>
    <t xml:space="preserve">      其中：税务征缴收入</t>
  </si>
  <si>
    <t xml:space="preserve">            经办机构征缴收入</t>
  </si>
  <si>
    <t xml:space="preserve">            代缴收入</t>
  </si>
  <si>
    <t xml:space="preserve">     2.利息收入</t>
  </si>
  <si>
    <t xml:space="preserve">     3.财政补贴收入</t>
  </si>
  <si>
    <t xml:space="preserve">     4.委托投资收益</t>
  </si>
  <si>
    <t>三、本年支出</t>
  </si>
  <si>
    <t xml:space="preserve">     其中：社会保险待遇支出</t>
  </si>
  <si>
    <t>四、本年收支结余</t>
  </si>
  <si>
    <t>五、年末滚存结余</t>
  </si>
  <si>
    <t>第 12 页</t>
  </si>
  <si>
    <t>2019年财政对社会保险基金补助情况表</t>
  </si>
  <si>
    <t>社决附01表</t>
  </si>
  <si>
    <t xml:space="preserve">项      目  </t>
  </si>
  <si>
    <t>一、上年预算结转</t>
  </si>
  <si>
    <t>　 （一）省级</t>
  </si>
  <si>
    <t>　 （二）地级</t>
  </si>
  <si>
    <t>　 （三）县级</t>
  </si>
  <si>
    <t>二、本年预算安排</t>
  </si>
  <si>
    <t xml:space="preserve">   （一）中央级</t>
  </si>
  <si>
    <t>　 （二）省级</t>
  </si>
  <si>
    <t>　 （三）地级</t>
  </si>
  <si>
    <t>　 （四）县级</t>
  </si>
  <si>
    <t>三、本年预算支出</t>
  </si>
  <si>
    <t>四、本年预算结转</t>
  </si>
  <si>
    <t>第 13 页</t>
  </si>
  <si>
    <t>2019年基本养老保险补充资料表</t>
  </si>
  <si>
    <t>社决附02表</t>
  </si>
  <si>
    <t>单位</t>
  </si>
  <si>
    <t>数      量</t>
  </si>
  <si>
    <t>一、企业职工基本养老保险</t>
  </si>
  <si>
    <t xml:space="preserve">       3.本年新增欠发数</t>
  </si>
  <si>
    <t>元</t>
  </si>
  <si>
    <t xml:space="preserve">   (四)代缴困难群体保险费人员年末数</t>
  </si>
  <si>
    <t>人</t>
  </si>
  <si>
    <t xml:space="preserve">   (一)参保人员年末数</t>
  </si>
  <si>
    <t xml:space="preserve">       4.年末累计欠发数</t>
  </si>
  <si>
    <t xml:space="preserve">   (五)个人账户情况</t>
  </si>
  <si>
    <t>　     1.在职职工</t>
  </si>
  <si>
    <t xml:space="preserve">   (七)个人账户情况</t>
  </si>
  <si>
    <t xml:space="preserve">       1.建立个人账户年末人数</t>
  </si>
  <si>
    <t xml:space="preserve">         其中：个人身份参保</t>
  </si>
  <si>
    <t xml:space="preserve">       2.年末个人账户记账金额</t>
  </si>
  <si>
    <t>　     2.离退休人员</t>
  </si>
  <si>
    <t xml:space="preserve">   (六)基金暂存其他账户存款年末数</t>
  </si>
  <si>
    <t>　      (1)离休人员</t>
  </si>
  <si>
    <t xml:space="preserve">   (八)做实个人账户情况</t>
  </si>
  <si>
    <t xml:space="preserve">       1.经办机构收入户</t>
  </si>
  <si>
    <t>　      (2)退休、退职人员</t>
  </si>
  <si>
    <t xml:space="preserve">       1.上年末累计做实个人账户</t>
  </si>
  <si>
    <t xml:space="preserve">       2.国库户</t>
  </si>
  <si>
    <t xml:space="preserve">         ①当年新增退休（退职）人员</t>
  </si>
  <si>
    <t>　     2.本年新增做实个人账户</t>
  </si>
  <si>
    <t>三、机关事业单位基本养老保险</t>
  </si>
  <si>
    <t xml:space="preserve">         ②当年死亡退休（退职）人员</t>
  </si>
  <si>
    <t xml:space="preserve">       3.本年做实个人账户支出</t>
  </si>
  <si>
    <t xml:space="preserve">   (二)缴费人员年末数</t>
  </si>
  <si>
    <t xml:space="preserve">       4.年末累计做实个人账户</t>
  </si>
  <si>
    <t xml:space="preserve">       其中：个人身份缴费</t>
  </si>
  <si>
    <t xml:space="preserve">  (九)基金暂存其他账户存款年末数</t>
  </si>
  <si>
    <t>　     2.退休、退职人员</t>
  </si>
  <si>
    <t xml:space="preserve">   (三)缴费基数总额</t>
  </si>
  <si>
    <t xml:space="preserve">         其中：当年新退休（退职）人员</t>
  </si>
  <si>
    <t>　     1.单位</t>
  </si>
  <si>
    <t>　     2.个人</t>
  </si>
  <si>
    <t xml:space="preserve">   (十)调剂金情况（省级专用）</t>
  </si>
  <si>
    <t xml:space="preserve">         其中：个人身份缴费基数总额</t>
  </si>
  <si>
    <t xml:space="preserve">       1.中央调剂情况</t>
  </si>
  <si>
    <t xml:space="preserve">   (四)财政补助做实个人账户</t>
  </si>
  <si>
    <t xml:space="preserve">        (1)本年收支结余（不含中央调剂金）</t>
  </si>
  <si>
    <t xml:space="preserve">       1.中央</t>
  </si>
  <si>
    <t xml:space="preserve">        (2)中央调剂基金补助</t>
  </si>
  <si>
    <t xml:space="preserve">   (四)保险费缴纳情况</t>
  </si>
  <si>
    <t xml:space="preserve">       2.省级</t>
  </si>
  <si>
    <t xml:space="preserve">        (3)上解中央调剂基金</t>
  </si>
  <si>
    <t xml:space="preserve">       1.上年末累计欠费</t>
  </si>
  <si>
    <t xml:space="preserve">       3.市及市以下</t>
  </si>
  <si>
    <t xml:space="preserve">        (4)年末滚存结余</t>
  </si>
  <si>
    <t xml:space="preserve">       2.本年补缴以前年度欠费</t>
  </si>
  <si>
    <t xml:space="preserve">   (五)保险费缴纳情况</t>
  </si>
  <si>
    <t xml:space="preserve">        (5)不含本年中央调剂金年末滚存结余</t>
  </si>
  <si>
    <t xml:space="preserve">       3.本年新增欠费</t>
  </si>
  <si>
    <t xml:space="preserve">       1.缴纳当年基本养老保险费</t>
  </si>
  <si>
    <t xml:space="preserve">       2.省级调剂情况</t>
  </si>
  <si>
    <t xml:space="preserve">       4.年末累计欠费</t>
  </si>
  <si>
    <t xml:space="preserve">       2.欠费情况</t>
  </si>
  <si>
    <t xml:space="preserve">        (1)上年结余</t>
  </si>
  <si>
    <t xml:space="preserve">       5.本年预缴以后年度基本养老保险费</t>
  </si>
  <si>
    <t xml:space="preserve">         (1)上年末累计欠费</t>
  </si>
  <si>
    <t xml:space="preserve">        (2)本年收入</t>
  </si>
  <si>
    <t xml:space="preserve">       6.一次性补缴以前年度基本养老保险费</t>
  </si>
  <si>
    <t xml:space="preserve">         (2)本年补缴以前年度欠费</t>
  </si>
  <si>
    <t xml:space="preserve">        (3)本年支出</t>
  </si>
  <si>
    <t xml:space="preserve">         (3)本年新增欠费</t>
  </si>
  <si>
    <t xml:space="preserve">        (4)本年收支结余</t>
  </si>
  <si>
    <t xml:space="preserve">         (4)年末累计欠费</t>
  </si>
  <si>
    <t xml:space="preserve">        (5)年末滚存结余</t>
  </si>
  <si>
    <t xml:space="preserve">       3.本年预缴以后年度基本养老保险费</t>
  </si>
  <si>
    <t>二、城乡居民基本养老保险</t>
  </si>
  <si>
    <t xml:space="preserve">       4.一次性补缴以前年度基本养老保险费</t>
  </si>
  <si>
    <t xml:space="preserve">     (一)参保人员年末数</t>
  </si>
  <si>
    <t xml:space="preserve">   (六)基本养老金发放情况</t>
  </si>
  <si>
    <t xml:space="preserve">     (二)缴费人员年末数</t>
  </si>
  <si>
    <t xml:space="preserve">       1.上年末累计欠发数</t>
  </si>
  <si>
    <t xml:space="preserve">     (三)养老金领取人员年末数</t>
  </si>
  <si>
    <t xml:space="preserve">       2.本年补发以前年度拖欠数</t>
  </si>
  <si>
    <t>　　    　其中：当年新领取人员年末数</t>
  </si>
  <si>
    <t>第 14 页</t>
  </si>
  <si>
    <t>2019年职工基本医疗保险、工伤保险、生育保险补充资料表</t>
  </si>
  <si>
    <t>社决附03表</t>
  </si>
  <si>
    <t>一、职工基本医疗保险</t>
  </si>
  <si>
    <t>二、工伤保险</t>
  </si>
  <si>
    <t xml:space="preserve">    (一)参保人员年末数</t>
  </si>
  <si>
    <t xml:space="preserve">       1.在职职工</t>
  </si>
  <si>
    <t xml:space="preserve">    (二)缴费人员年末数</t>
  </si>
  <si>
    <t xml:space="preserve">       2.退休人员</t>
  </si>
  <si>
    <t xml:space="preserve">    (三)缴费基数总额</t>
  </si>
  <si>
    <t xml:space="preserve">   (二)缴费人数</t>
  </si>
  <si>
    <t xml:space="preserve">    (四)保险费缴纳情况</t>
  </si>
  <si>
    <t xml:space="preserve">       1.缴纳当年工伤保险费</t>
  </si>
  <si>
    <t xml:space="preserve">       1.单位</t>
  </si>
  <si>
    <t xml:space="preserve">         其中：按缴费基数缴纳的工伤保险费</t>
  </si>
  <si>
    <t xml:space="preserve">       2.个人</t>
  </si>
  <si>
    <t xml:space="preserve">       1.缴纳当年基本医疗保险费</t>
  </si>
  <si>
    <t>　     2.欠费情况</t>
  </si>
  <si>
    <t>　     3.本年预缴以后年度工伤保险费</t>
  </si>
  <si>
    <t xml:space="preserve">       4.一次性补缴以前年度工伤保险费</t>
  </si>
  <si>
    <t xml:space="preserve">    (五)享受工伤保险待遇全年人数</t>
  </si>
  <si>
    <t>　     3.本年预缴以后年度基本医疗保险费</t>
  </si>
  <si>
    <t xml:space="preserve">    (六)基金暂存其他账户存款年末数</t>
  </si>
  <si>
    <t xml:space="preserve">       4.一次性补缴以前年度基本医疗保险费</t>
  </si>
  <si>
    <t>　　   1.经办机构收入户</t>
  </si>
  <si>
    <t xml:space="preserve">   (五)医疗费用支付情况</t>
  </si>
  <si>
    <t>　　   2.国库户</t>
  </si>
  <si>
    <t xml:space="preserve">       1.医保基金应付金额</t>
  </si>
  <si>
    <t>三、生育保险</t>
  </si>
  <si>
    <t xml:space="preserve">       2.医保基金实付金额</t>
  </si>
  <si>
    <t xml:space="preserve">       3.医保基金未付金额</t>
  </si>
  <si>
    <t xml:space="preserve">    (二）缴费基数总额</t>
  </si>
  <si>
    <t xml:space="preserve">   (六)统筹基金待遇享受情况</t>
  </si>
  <si>
    <t xml:space="preserve">    (三)享受生育医疗费报销全年人数</t>
  </si>
  <si>
    <t xml:space="preserve">       1.参保人员住院人数</t>
  </si>
  <si>
    <t xml:space="preserve">    (四)享受生育津贴人数</t>
  </si>
  <si>
    <t xml:space="preserve">       2.参保人员门诊人数</t>
  </si>
  <si>
    <t xml:space="preserve">    (五)基金暂存其他账户存款年末数</t>
  </si>
  <si>
    <t xml:space="preserve">   (七)基金暂存其他账户存款年末数</t>
  </si>
  <si>
    <t>　     2.国库户</t>
  </si>
  <si>
    <t>第 15 页</t>
  </si>
  <si>
    <t>2019年城乡居民基本医疗保险补充资料表</t>
  </si>
  <si>
    <t>社决附04表</t>
  </si>
  <si>
    <t xml:space="preserve">项  目 </t>
  </si>
  <si>
    <t>数量</t>
  </si>
  <si>
    <t>一、合并实施的城乡居民基本医疗保险</t>
  </si>
  <si>
    <t>四、医疗费用支付情况</t>
  </si>
  <si>
    <t xml:space="preserve">   （一）参保人员年末数</t>
  </si>
  <si>
    <t xml:space="preserve">   1.医疗基金应付金额</t>
  </si>
  <si>
    <t xml:space="preserve">         其中：代缴费人数</t>
  </si>
  <si>
    <t xml:space="preserve">   2.医疗基金实付金额</t>
  </si>
  <si>
    <t xml:space="preserve">   （二）享受待遇人数</t>
  </si>
  <si>
    <t xml:space="preserve">   3.医疗基金未付金额</t>
  </si>
  <si>
    <t xml:space="preserve">   （三）保险费缴纳情况</t>
  </si>
  <si>
    <t>五、基金暂存其他账户存款年末数</t>
  </si>
  <si>
    <t xml:space="preserve">         1.缴纳当年医疗保险费</t>
  </si>
  <si>
    <t xml:space="preserve">   1.经办机构收入户</t>
  </si>
  <si>
    <t xml:space="preserve">         2.预收下年度医疗保险费</t>
  </si>
  <si>
    <t xml:space="preserve">   2.国库户</t>
  </si>
  <si>
    <t>二、新型农村合作医疗</t>
  </si>
  <si>
    <t>六、大学生基本医疗保险
    (为城乡居民基本医疗保险数据的其中数)</t>
  </si>
  <si>
    <t xml:space="preserve">   （一）参合人员年末数</t>
  </si>
  <si>
    <t xml:space="preserve">       其中：代缴费人数</t>
  </si>
  <si>
    <t xml:space="preserve">   (二)享受待遇人数</t>
  </si>
  <si>
    <t xml:space="preserve">   (三)大病保险覆盖人数</t>
  </si>
  <si>
    <t xml:space="preserve">   (四)享受大病保险待遇人数</t>
  </si>
  <si>
    <t>七、大病保险情况</t>
  </si>
  <si>
    <t xml:space="preserve">   （四）暂存省级风险基金</t>
  </si>
  <si>
    <t xml:space="preserve">   (一)资金情况</t>
  </si>
  <si>
    <t>三、城镇居民基本医疗保险</t>
  </si>
  <si>
    <t xml:space="preserve">       1.上年结余</t>
  </si>
  <si>
    <t xml:space="preserve">       2.本年筹集</t>
  </si>
  <si>
    <t xml:space="preserve">       其中：未成年人及学生(含大学生)</t>
  </si>
  <si>
    <t xml:space="preserve">       3.本年支出</t>
  </si>
  <si>
    <t xml:space="preserve">             60周岁以上老年人</t>
  </si>
  <si>
    <t xml:space="preserve">         其中：大病保险待遇支出</t>
  </si>
  <si>
    <t xml:space="preserve">             其他人员</t>
  </si>
  <si>
    <t xml:space="preserve">         大病保险承办/经办管理费用支出</t>
  </si>
  <si>
    <t xml:space="preserve">       4.当年收支结余</t>
  </si>
  <si>
    <t xml:space="preserve">       5.年末滚存结余</t>
  </si>
  <si>
    <t xml:space="preserve">   (三）保险费缴纳情况</t>
  </si>
  <si>
    <t xml:space="preserve">   (二)人数情况</t>
  </si>
  <si>
    <t xml:space="preserve">        1.缴纳当年医疗保险费</t>
  </si>
  <si>
    <t xml:space="preserve">       1.大病保险覆盖人数</t>
  </si>
  <si>
    <t xml:space="preserve">        2.预收下年度医疗保险费</t>
  </si>
  <si>
    <t xml:space="preserve">       2.享受大病保险待遇人数</t>
  </si>
  <si>
    <t>第 16 页</t>
  </si>
  <si>
    <t>2019年失业保险补充资料表</t>
  </si>
  <si>
    <t>社决附05表</t>
  </si>
  <si>
    <t>一、参保人员年末数</t>
  </si>
  <si>
    <t xml:space="preserve">    (四)享受技能提升补贴人数</t>
  </si>
  <si>
    <t xml:space="preserve">    其中：实际缴费人员年末数</t>
  </si>
  <si>
    <t xml:space="preserve">    (五)享受农民合同制工人一次性生活补助人数</t>
  </si>
  <si>
    <t>二、缴费基数总额</t>
  </si>
  <si>
    <t xml:space="preserve">    (七)享受其他促进就业支出人数</t>
  </si>
  <si>
    <t xml:space="preserve">    (一)单位</t>
  </si>
  <si>
    <t>六、省级调剂金情况</t>
  </si>
  <si>
    <t xml:space="preserve">    (二)个人</t>
  </si>
  <si>
    <t xml:space="preserve">    (一)年初结余</t>
  </si>
  <si>
    <t>三、保险费缴纳情况</t>
  </si>
  <si>
    <t xml:space="preserve">    (二)本年收入</t>
  </si>
  <si>
    <t xml:space="preserve">    (一)上年末累计欠费</t>
  </si>
  <si>
    <t xml:space="preserve">    (三)本年支出</t>
  </si>
  <si>
    <t xml:space="preserve">    (二)本年补缴以前年度欠费</t>
  </si>
  <si>
    <t xml:space="preserve">    (四)本年收支结余</t>
  </si>
  <si>
    <t xml:space="preserve">    (三)本年新增欠费</t>
  </si>
  <si>
    <t xml:space="preserve">    (五)年末滚存结余</t>
  </si>
  <si>
    <t xml:space="preserve">    (四)年末累计欠费</t>
  </si>
  <si>
    <t>七、以前年度借出生产自救费处理情况</t>
  </si>
  <si>
    <t>四、领取失业保险金情况</t>
  </si>
  <si>
    <t>　　(一)年初数</t>
  </si>
  <si>
    <t xml:space="preserve">    (一)领取失业保险金年末人数</t>
  </si>
  <si>
    <t>　　(二)本年收回并入基金数</t>
  </si>
  <si>
    <t xml:space="preserve">    (二)全年领取失业保险金人数</t>
  </si>
  <si>
    <t>　　(三)本年收回留给经办机构数</t>
  </si>
  <si>
    <t xml:space="preserve">    (三)全年领取失业保险金人月数</t>
  </si>
  <si>
    <t>人月</t>
  </si>
  <si>
    <t>　　(四)本年核销数</t>
  </si>
  <si>
    <t xml:space="preserve">    (四)月人均领取失业保险金</t>
  </si>
  <si>
    <t>元/人月</t>
  </si>
  <si>
    <t>　　(五)年末数</t>
  </si>
  <si>
    <t>五、享受其他待遇情况</t>
  </si>
  <si>
    <t>八、基金暂存其他账户款年末数</t>
  </si>
  <si>
    <t xml:space="preserve">    (一)代缴医疗保险费人月数</t>
  </si>
  <si>
    <t xml:space="preserve">    (一)经办机构收入户</t>
  </si>
  <si>
    <t xml:space="preserve">    (二)享受职业培训和职业介绍补贴人数</t>
  </si>
  <si>
    <t xml:space="preserve">    (二)国库户</t>
  </si>
  <si>
    <t xml:space="preserve">    (三)享受稳定岗位补贴企业参加失业保险人数</t>
  </si>
  <si>
    <t>第 17 页</t>
  </si>
  <si>
    <t>2019年其他养老保险情况表</t>
  </si>
  <si>
    <t xml:space="preserve"> 社决附06表</t>
  </si>
  <si>
    <t>机关事业单位
职业年金</t>
  </si>
  <si>
    <t>个人储蓄养老保险</t>
  </si>
  <si>
    <t>企业补充养老保险</t>
  </si>
  <si>
    <t>一、基金收支情况</t>
  </si>
  <si>
    <t xml:space="preserve">    （一）上年结余</t>
  </si>
  <si>
    <t xml:space="preserve">    （二）本年收入</t>
  </si>
  <si>
    <t xml:space="preserve">          1.缴费收入</t>
  </si>
  <si>
    <t xml:space="preserve">          2.实际投资收益</t>
  </si>
  <si>
    <t xml:space="preserve">          3.做实记账利息收入</t>
  </si>
  <si>
    <t xml:space="preserve">    （三）本年支出</t>
  </si>
  <si>
    <t xml:space="preserve">          其中：养老金支出</t>
  </si>
  <si>
    <t xml:space="preserve">    （四）本年收支结余</t>
  </si>
  <si>
    <t xml:space="preserve">    （五）年末滚存结余</t>
  </si>
  <si>
    <t>二、参保人员年末数</t>
  </si>
  <si>
    <t xml:space="preserve">    （一）在职职工</t>
  </si>
  <si>
    <t xml:space="preserve">    （二）退休人员</t>
  </si>
  <si>
    <t>三、年金记账金额</t>
  </si>
  <si>
    <t xml:space="preserve">    （一）记账本金年末余额</t>
  </si>
  <si>
    <t xml:space="preserve">    （二）记账利息年末余额</t>
  </si>
  <si>
    <t>第 18 页</t>
  </si>
  <si>
    <t>2019年其他医疗保障情况表</t>
  </si>
  <si>
    <t xml:space="preserve">                                  社决附07表</t>
  </si>
  <si>
    <t>一、特殊人员医疗保障情况</t>
  </si>
  <si>
    <t xml:space="preserve">          5.年末滚存结余</t>
  </si>
  <si>
    <t xml:space="preserve">    （一）收支情况</t>
  </si>
  <si>
    <t xml:space="preserve">    （二）参保人员年末数</t>
  </si>
  <si>
    <t xml:space="preserve">          1.上年结余</t>
  </si>
  <si>
    <t>三、优抚对象医疗救助</t>
  </si>
  <si>
    <t xml:space="preserve">          2.本年收入</t>
  </si>
  <si>
    <t xml:space="preserve">            其中：财政补贴收入</t>
  </si>
  <si>
    <t xml:space="preserve">          3.本年支出</t>
  </si>
  <si>
    <t xml:space="preserve">            其中：离休人员医疗费用支出</t>
  </si>
  <si>
    <t xml:space="preserve">          4.本年收支结余</t>
  </si>
  <si>
    <t xml:space="preserve">    （二）保障人数</t>
  </si>
  <si>
    <t xml:space="preserve">    （二）全年累计救助人数</t>
  </si>
  <si>
    <t xml:space="preserve">          1.离休、老红军</t>
  </si>
  <si>
    <t>四、补充医疗保险情况</t>
  </si>
  <si>
    <t xml:space="preserve">          2.六级以上残疾军人</t>
  </si>
  <si>
    <t xml:space="preserve">    （一）基金收支情况</t>
  </si>
  <si>
    <t>二、公务员医疗补助情况</t>
  </si>
  <si>
    <t>第 19 页</t>
  </si>
  <si>
    <t>2019年社会保险补充资料表</t>
  </si>
  <si>
    <t xml:space="preserve">    社决附08表</t>
  </si>
  <si>
    <t>单位:人、元、元/年</t>
  </si>
  <si>
    <t>全年平均数</t>
  </si>
  <si>
    <t xml:space="preserve">  （三）缴费费率(%)</t>
  </si>
  <si>
    <t xml:space="preserve">  （一）参保人数</t>
  </si>
  <si>
    <t xml:space="preserve">  （四）单位缴费率(%)</t>
  </si>
  <si>
    <t xml:space="preserve">  （五)个人缴费率(%)</t>
  </si>
  <si>
    <t xml:space="preserve">          其中：以个人身份参保</t>
  </si>
  <si>
    <t>五、城乡居民基本医疗保险</t>
  </si>
  <si>
    <t xml:space="preserve">       2.离退休人员</t>
  </si>
  <si>
    <t xml:space="preserve">   (一)个人缴费标准</t>
  </si>
  <si>
    <t xml:space="preserve">        （1）离休人员</t>
  </si>
  <si>
    <t xml:space="preserve">   (二)财政补贴标准</t>
  </si>
  <si>
    <t>　　    （2）退休、退职人员</t>
  </si>
  <si>
    <t>六、新型农村合作医疗</t>
  </si>
  <si>
    <t xml:space="preserve">  （二）缴费人数</t>
  </si>
  <si>
    <t xml:space="preserve">        其中：以个人身份参保</t>
  </si>
  <si>
    <t xml:space="preserve">  （三）人均缴费工资基数</t>
  </si>
  <si>
    <t>七、城镇居民基本医疗保险</t>
  </si>
  <si>
    <t xml:space="preserve">  （四）缴费费率(%)</t>
  </si>
  <si>
    <t xml:space="preserve">  （五）征缴率(%)</t>
  </si>
  <si>
    <t>八、工伤保险</t>
  </si>
  <si>
    <t xml:space="preserve">   (一)参保人数</t>
  </si>
  <si>
    <t xml:space="preserve">  （二）财政对基础养老金补贴标准(年)</t>
  </si>
  <si>
    <t xml:space="preserve">  （三）财政对个人缴费补贴标准</t>
  </si>
  <si>
    <t xml:space="preserve">  （四）养老金领取人数</t>
  </si>
  <si>
    <t xml:space="preserve">   (四)人均缴费工资基数</t>
  </si>
  <si>
    <t>九、失业保险</t>
  </si>
  <si>
    <t xml:space="preserve">        1.在职职工</t>
  </si>
  <si>
    <t xml:space="preserve">   (二)实际缴费人数</t>
  </si>
  <si>
    <t xml:space="preserve">        2.退休、退职人员</t>
  </si>
  <si>
    <t xml:space="preserve">   (三)缴费费率(%)</t>
  </si>
  <si>
    <t>十、生育保险</t>
  </si>
  <si>
    <t>四、职工基本医疗保险</t>
  </si>
  <si>
    <t xml:space="preserve">        2.退休人员</t>
  </si>
  <si>
    <t>十一、补充医疗保险参保人数</t>
  </si>
  <si>
    <t>十二、统筹地区上年度职工平均工资</t>
  </si>
  <si>
    <t>第 20 页</t>
  </si>
  <si>
    <t>2019年社会保险补充资料表续</t>
  </si>
  <si>
    <t>一、其他收入</t>
  </si>
  <si>
    <t xml:space="preserve">    其中：1.滞纳金和违约金</t>
  </si>
  <si>
    <t xml:space="preserve">          2.追回待遇</t>
  </si>
  <si>
    <t xml:space="preserve">          3.捐赠收入</t>
  </si>
  <si>
    <t xml:space="preserve">          4.其他</t>
  </si>
  <si>
    <t xml:space="preserve">    其中：1.以前年度保险费退回</t>
  </si>
  <si>
    <t xml:space="preserve">          2.大病保险支出</t>
  </si>
  <si>
    <t xml:space="preserve">          3.经营困难恢复有望企业稳岗返还</t>
  </si>
  <si>
    <t xml:space="preserve">          4.抵扣重复领取待遇支出</t>
  </si>
  <si>
    <t xml:space="preserve">          5.其他</t>
  </si>
  <si>
    <t>三、暂付款</t>
  </si>
  <si>
    <t xml:space="preserve">    其中：1.委托上级投资</t>
  </si>
  <si>
    <t xml:space="preserve">          2.异地就医预付金</t>
  </si>
  <si>
    <t xml:space="preserve">          3.国家组织药品集中采购资金</t>
  </si>
  <si>
    <t xml:space="preserve">          4.先行支付待遇</t>
  </si>
  <si>
    <t>四、暂收款</t>
  </si>
  <si>
    <t xml:space="preserve">    其中：1.下级归集委托投资</t>
  </si>
  <si>
    <t xml:space="preserve">          2.异地就医资金</t>
  </si>
  <si>
    <t xml:space="preserve">          3.预收保险费</t>
  </si>
  <si>
    <t xml:space="preserve">          4.医疗保证金</t>
  </si>
  <si>
    <t>第 21 页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</si>
</sst>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;\-#,##0;;"/>
    <numFmt numFmtId="177" formatCode="#,##0.00_ ;\-#,##0.00;;"/>
    <numFmt numFmtId="178" formatCode="0_ ;\-0;;"/>
    <numFmt numFmtId="179" formatCode="#,##0_ ;\-#,##0"/>
    <numFmt numFmtId="180" formatCode="#,##0.00_ ;\-#,##0.00"/>
  </numFmts>
  <fonts count="42">
    <font>
      <sz val="11"/>
      <color theme="1"/>
      <name val="??"/>
      <charset val="134"/>
      <scheme val="minor"/>
    </font>
    <font>
      <sz val="10"/>
      <name val="宋体"/>
      <charset val="134"/>
    </font>
    <font>
      <sz val="27"/>
      <color indexed="8"/>
      <name val="宋体"/>
      <charset val="1"/>
    </font>
    <font>
      <sz val="27"/>
      <name val="宋体"/>
      <charset val="1"/>
    </font>
    <font>
      <sz val="12"/>
      <name val="宋体"/>
      <charset val="1"/>
    </font>
    <font>
      <sz val="12"/>
      <color indexed="8"/>
      <name val="宋体"/>
      <charset val="1"/>
    </font>
    <font>
      <b/>
      <sz val="27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b/>
      <sz val="25"/>
      <color indexed="8"/>
      <name val="宋体"/>
      <charset val="1"/>
    </font>
    <font>
      <sz val="10"/>
      <color indexed="9"/>
      <name val="宋体"/>
      <charset val="1"/>
    </font>
    <font>
      <b/>
      <sz val="22"/>
      <color indexed="8"/>
      <name val="宋体"/>
      <charset val="1"/>
    </font>
    <font>
      <sz val="9"/>
      <color indexed="8"/>
      <name val="宋体"/>
      <charset val="1"/>
    </font>
    <font>
      <sz val="9"/>
      <name val="宋体"/>
      <charset val="1"/>
    </font>
    <font>
      <b/>
      <sz val="11"/>
      <color indexed="8"/>
      <name val="华文中宋"/>
      <charset val="1"/>
    </font>
    <font>
      <sz val="11"/>
      <color indexed="8"/>
      <name val="宋体"/>
      <charset val="1"/>
    </font>
    <font>
      <b/>
      <sz val="12"/>
      <color indexed="8"/>
      <name val="宋体"/>
      <charset val="1"/>
    </font>
    <font>
      <sz val="9"/>
      <color indexed="8"/>
      <name val="Arial Narrow"/>
      <charset val="1"/>
    </font>
    <font>
      <b/>
      <sz val="10"/>
      <name val="宋体"/>
      <charset val="1"/>
    </font>
    <font>
      <b/>
      <sz val="20"/>
      <color indexed="8"/>
      <name val="宋体"/>
      <charset val="1"/>
    </font>
    <font>
      <b/>
      <sz val="15"/>
      <color indexed="8"/>
      <name val="宋体"/>
      <charset val="1"/>
    </font>
    <font>
      <sz val="13"/>
      <color indexed="8"/>
      <name val="宋体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22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8" fillId="24" borderId="3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6" borderId="30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5" borderId="29" applyNumberFormat="0" applyAlignment="0" applyProtection="0">
      <alignment vertical="center"/>
    </xf>
    <xf numFmtId="0" fontId="39" fillId="15" borderId="33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/>
  </cellStyleXfs>
  <cellXfs count="215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0" fontId="4" fillId="2" borderId="0" xfId="49" applyFont="1" applyFill="1" applyAlignment="1">
      <alignment horizontal="center" vertical="center"/>
    </xf>
    <xf numFmtId="49" fontId="5" fillId="2" borderId="1" xfId="49" applyNumberFormat="1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vertical="center"/>
    </xf>
    <xf numFmtId="177" fontId="5" fillId="3" borderId="2" xfId="49" applyNumberFormat="1" applyFont="1" applyFill="1" applyBorder="1" applyAlignment="1">
      <alignment horizontal="right" vertical="center"/>
    </xf>
    <xf numFmtId="177" fontId="5" fillId="2" borderId="2" xfId="49" applyNumberFormat="1" applyFont="1" applyFill="1" applyBorder="1" applyAlignment="1">
      <alignment horizontal="right" vertical="center"/>
    </xf>
    <xf numFmtId="177" fontId="5" fillId="2" borderId="2" xfId="49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vertical="center"/>
    </xf>
    <xf numFmtId="0" fontId="4" fillId="2" borderId="3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right" vertical="center"/>
    </xf>
    <xf numFmtId="0" fontId="5" fillId="2" borderId="3" xfId="49" applyFont="1" applyFill="1" applyBorder="1" applyAlignment="1">
      <alignment horizontal="right" vertical="center"/>
    </xf>
    <xf numFmtId="0" fontId="6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vertical="center"/>
    </xf>
    <xf numFmtId="0" fontId="5" fillId="2" borderId="0" xfId="49" applyFont="1" applyFill="1" applyAlignment="1">
      <alignment horizontal="right" vertical="center"/>
    </xf>
    <xf numFmtId="0" fontId="5" fillId="2" borderId="4" xfId="49" applyFont="1" applyFill="1" applyBorder="1"/>
    <xf numFmtId="0" fontId="5" fillId="2" borderId="4" xfId="49" applyFont="1" applyFill="1" applyBorder="1" applyAlignment="1">
      <alignment vertical="center"/>
    </xf>
    <xf numFmtId="0" fontId="5" fillId="2" borderId="4" xfId="49" applyFont="1" applyFill="1" applyBorder="1" applyAlignment="1">
      <alignment horizontal="right" vertical="center"/>
    </xf>
    <xf numFmtId="0" fontId="5" fillId="2" borderId="5" xfId="49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vertical="center"/>
    </xf>
    <xf numFmtId="0" fontId="5" fillId="2" borderId="8" xfId="49" applyFont="1" applyFill="1" applyBorder="1" applyAlignment="1">
      <alignment horizontal="center" vertical="center"/>
    </xf>
    <xf numFmtId="0" fontId="5" fillId="2" borderId="9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vertical="center"/>
    </xf>
    <xf numFmtId="177" fontId="5" fillId="3" borderId="7" xfId="49" applyNumberFormat="1" applyFont="1" applyFill="1" applyBorder="1" applyAlignment="1">
      <alignment horizontal="right" vertical="center"/>
    </xf>
    <xf numFmtId="176" fontId="5" fillId="3" borderId="5" xfId="49" applyNumberFormat="1" applyFont="1" applyFill="1" applyBorder="1" applyAlignment="1">
      <alignment horizontal="right" vertical="center"/>
    </xf>
    <xf numFmtId="177" fontId="5" fillId="2" borderId="7" xfId="49" applyNumberFormat="1" applyFont="1" applyFill="1" applyBorder="1" applyAlignment="1">
      <alignment horizontal="right" vertical="center"/>
    </xf>
    <xf numFmtId="176" fontId="5" fillId="2" borderId="5" xfId="49" applyNumberFormat="1" applyFont="1" applyFill="1" applyBorder="1" applyAlignment="1">
      <alignment horizontal="right" vertical="center"/>
    </xf>
    <xf numFmtId="0" fontId="5" fillId="2" borderId="10" xfId="49" applyFont="1" applyFill="1" applyBorder="1" applyAlignment="1">
      <alignment horizontal="center"/>
    </xf>
    <xf numFmtId="177" fontId="5" fillId="3" borderId="6" xfId="49" applyNumberFormat="1" applyFont="1" applyFill="1" applyBorder="1" applyAlignment="1">
      <alignment horizontal="right" vertical="center"/>
    </xf>
    <xf numFmtId="0" fontId="5" fillId="2" borderId="11" xfId="49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vertical="center"/>
    </xf>
    <xf numFmtId="177" fontId="5" fillId="3" borderId="12" xfId="49" applyNumberFormat="1" applyFont="1" applyFill="1" applyBorder="1" applyAlignment="1">
      <alignment horizontal="right" vertical="center"/>
    </xf>
    <xf numFmtId="177" fontId="5" fillId="2" borderId="12" xfId="49" applyNumberFormat="1" applyFont="1" applyFill="1" applyBorder="1" applyAlignment="1">
      <alignment horizontal="right" vertical="center"/>
    </xf>
    <xf numFmtId="0" fontId="5" fillId="2" borderId="13" xfId="49" applyFont="1" applyFill="1" applyBorder="1" applyAlignment="1">
      <alignment vertical="center"/>
    </xf>
    <xf numFmtId="176" fontId="5" fillId="2" borderId="6" xfId="49" applyNumberFormat="1" applyFont="1" applyFill="1" applyBorder="1" applyAlignment="1">
      <alignment horizontal="right" vertical="center"/>
    </xf>
    <xf numFmtId="177" fontId="5" fillId="2" borderId="6" xfId="49" applyNumberFormat="1" applyFont="1" applyFill="1" applyBorder="1" applyAlignment="1">
      <alignment horizontal="right" vertical="center"/>
    </xf>
    <xf numFmtId="0" fontId="5" fillId="2" borderId="14" xfId="49" applyFont="1" applyFill="1" applyBorder="1" applyAlignment="1">
      <alignment vertical="center"/>
    </xf>
    <xf numFmtId="0" fontId="5" fillId="2" borderId="15" xfId="49" applyFont="1" applyFill="1" applyBorder="1" applyAlignment="1">
      <alignment vertical="center"/>
    </xf>
    <xf numFmtId="176" fontId="5" fillId="3" borderId="6" xfId="49" applyNumberFormat="1" applyFont="1" applyFill="1" applyBorder="1" applyAlignment="1">
      <alignment horizontal="right" vertical="center"/>
    </xf>
    <xf numFmtId="177" fontId="5" fillId="3" borderId="5" xfId="49" applyNumberFormat="1" applyFont="1" applyFill="1" applyBorder="1" applyAlignment="1">
      <alignment horizontal="right" vertical="center"/>
    </xf>
    <xf numFmtId="0" fontId="7" fillId="2" borderId="2" xfId="49" applyFont="1" applyFill="1" applyBorder="1"/>
    <xf numFmtId="0" fontId="5" fillId="2" borderId="3" xfId="49" applyFont="1" applyFill="1" applyBorder="1" applyAlignment="1">
      <alignment vertical="center"/>
    </xf>
    <xf numFmtId="0" fontId="5" fillId="2" borderId="0" xfId="49" applyFont="1" applyFill="1" applyAlignment="1">
      <alignment horizontal="center" vertical="center"/>
    </xf>
    <xf numFmtId="0" fontId="5" fillId="2" borderId="4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179" fontId="5" fillId="2" borderId="2" xfId="49" applyNumberFormat="1" applyFont="1" applyFill="1" applyBorder="1" applyAlignment="1">
      <alignment horizontal="right" vertical="center"/>
    </xf>
    <xf numFmtId="177" fontId="5" fillId="2" borderId="11" xfId="49" applyNumberFormat="1" applyFont="1" applyFill="1" applyBorder="1" applyAlignment="1">
      <alignment horizontal="right" vertical="center"/>
    </xf>
    <xf numFmtId="177" fontId="5" fillId="3" borderId="11" xfId="49" applyNumberFormat="1" applyFont="1" applyFill="1" applyBorder="1" applyAlignment="1">
      <alignment horizontal="right" vertical="center"/>
    </xf>
    <xf numFmtId="0" fontId="5" fillId="2" borderId="12" xfId="49" applyFont="1" applyFill="1" applyBorder="1" applyAlignment="1">
      <alignment vertical="center"/>
    </xf>
    <xf numFmtId="0" fontId="5" fillId="2" borderId="2" xfId="49" applyFont="1" applyFill="1" applyBorder="1" applyAlignment="1">
      <alignment horizontal="left" vertical="center"/>
    </xf>
    <xf numFmtId="176" fontId="5" fillId="2" borderId="2" xfId="49" applyNumberFormat="1" applyFont="1" applyFill="1" applyBorder="1" applyAlignment="1">
      <alignment horizontal="right" vertical="center"/>
    </xf>
    <xf numFmtId="0" fontId="5" fillId="2" borderId="8" xfId="49" applyFont="1" applyFill="1" applyBorder="1" applyAlignment="1">
      <alignment horizontal="left" vertical="center"/>
    </xf>
    <xf numFmtId="0" fontId="7" fillId="2" borderId="0" xfId="49" applyFont="1" applyFill="1"/>
    <xf numFmtId="0" fontId="7" fillId="2" borderId="4" xfId="49" applyFont="1" applyFill="1" applyBorder="1"/>
    <xf numFmtId="0" fontId="5" fillId="2" borderId="7" xfId="49" applyFont="1" applyFill="1" applyBorder="1" applyAlignment="1">
      <alignment horizontal="center" vertical="center" wrapText="1"/>
    </xf>
    <xf numFmtId="177" fontId="5" fillId="2" borderId="5" xfId="49" applyNumberFormat="1" applyFont="1" applyFill="1" applyBorder="1" applyAlignment="1">
      <alignment horizontal="right" vertical="center"/>
    </xf>
    <xf numFmtId="0" fontId="5" fillId="2" borderId="15" xfId="49" applyFont="1" applyFill="1" applyBorder="1" applyAlignment="1">
      <alignment horizontal="center" vertical="center"/>
    </xf>
    <xf numFmtId="0" fontId="8" fillId="2" borderId="0" xfId="49" applyFont="1" applyFill="1" applyAlignment="1">
      <alignment horizontal="right" vertical="center"/>
    </xf>
    <xf numFmtId="0" fontId="9" fillId="2" borderId="0" xfId="49" applyFont="1" applyFill="1" applyAlignment="1">
      <alignment horizontal="center" vertical="center"/>
    </xf>
    <xf numFmtId="176" fontId="5" fillId="2" borderId="7" xfId="49" applyNumberFormat="1" applyFont="1" applyFill="1" applyBorder="1" applyAlignment="1">
      <alignment horizontal="right" vertical="center"/>
    </xf>
    <xf numFmtId="0" fontId="8" fillId="2" borderId="2" xfId="49" applyFont="1" applyFill="1" applyBorder="1"/>
    <xf numFmtId="0" fontId="8" fillId="2" borderId="2" xfId="49" applyFont="1" applyFill="1" applyBorder="1" applyAlignment="1">
      <alignment horizontal="center" vertical="center"/>
    </xf>
    <xf numFmtId="176" fontId="10" fillId="2" borderId="2" xfId="49" applyNumberFormat="1" applyFont="1" applyFill="1" applyBorder="1" applyAlignment="1">
      <alignment horizontal="right" vertical="center"/>
    </xf>
    <xf numFmtId="176" fontId="5" fillId="2" borderId="12" xfId="49" applyNumberFormat="1" applyFont="1" applyFill="1" applyBorder="1" applyAlignment="1">
      <alignment horizontal="right" vertical="center"/>
    </xf>
    <xf numFmtId="0" fontId="5" fillId="2" borderId="16" xfId="49" applyFont="1" applyFill="1" applyBorder="1" applyAlignment="1">
      <alignment vertical="center"/>
    </xf>
    <xf numFmtId="0" fontId="5" fillId="2" borderId="16" xfId="49" applyFont="1" applyFill="1" applyBorder="1" applyAlignment="1">
      <alignment horizontal="center" vertical="center"/>
    </xf>
    <xf numFmtId="177" fontId="5" fillId="2" borderId="14" xfId="49" applyNumberFormat="1" applyFont="1" applyFill="1" applyBorder="1" applyAlignment="1">
      <alignment horizontal="center" vertical="center"/>
    </xf>
    <xf numFmtId="177" fontId="5" fillId="2" borderId="16" xfId="49" applyNumberFormat="1" applyFont="1" applyFill="1" applyBorder="1" applyAlignment="1">
      <alignment horizontal="right" vertical="center"/>
    </xf>
    <xf numFmtId="0" fontId="5" fillId="2" borderId="16" xfId="49" applyFont="1" applyFill="1" applyBorder="1" applyAlignment="1">
      <alignment horizontal="left" vertical="center" wrapText="1"/>
    </xf>
    <xf numFmtId="0" fontId="5" fillId="2" borderId="14" xfId="49" applyFont="1" applyFill="1" applyBorder="1" applyAlignment="1">
      <alignment horizontal="center" vertical="center" wrapText="1"/>
    </xf>
    <xf numFmtId="177" fontId="8" fillId="2" borderId="2" xfId="49" applyNumberFormat="1" applyFont="1" applyFill="1" applyBorder="1" applyAlignment="1">
      <alignment horizontal="right" vertical="center"/>
    </xf>
    <xf numFmtId="0" fontId="5" fillId="2" borderId="16" xfId="49" applyFont="1" applyFill="1" applyBorder="1" applyAlignment="1">
      <alignment horizontal="center" vertical="center" wrapText="1"/>
    </xf>
    <xf numFmtId="177" fontId="5" fillId="2" borderId="15" xfId="49" applyNumberFormat="1" applyFont="1" applyFill="1" applyBorder="1" applyAlignment="1">
      <alignment horizontal="right" vertical="center"/>
    </xf>
    <xf numFmtId="0" fontId="5" fillId="2" borderId="15" xfId="49" applyFont="1" applyFill="1" applyBorder="1" applyAlignment="1">
      <alignment horizontal="left" vertical="center" wrapText="1"/>
    </xf>
    <xf numFmtId="0" fontId="5" fillId="2" borderId="15" xfId="49" applyFont="1" applyFill="1" applyBorder="1" applyAlignment="1">
      <alignment horizontal="center" vertical="center" wrapText="1"/>
    </xf>
    <xf numFmtId="177" fontId="5" fillId="2" borderId="5" xfId="49" applyNumberFormat="1" applyFont="1" applyFill="1" applyBorder="1" applyAlignment="1">
      <alignment horizontal="center" vertical="center"/>
    </xf>
    <xf numFmtId="176" fontId="5" fillId="2" borderId="15" xfId="49" applyNumberFormat="1" applyFont="1" applyFill="1" applyBorder="1" applyAlignment="1">
      <alignment horizontal="right" vertical="center"/>
    </xf>
    <xf numFmtId="0" fontId="5" fillId="2" borderId="7" xfId="49" applyFont="1" applyFill="1" applyBorder="1" applyAlignment="1">
      <alignment horizontal="center" vertical="center"/>
    </xf>
    <xf numFmtId="176" fontId="8" fillId="2" borderId="11" xfId="49" applyNumberFormat="1" applyFont="1" applyFill="1" applyBorder="1" applyAlignment="1">
      <alignment horizontal="right" vertical="center"/>
    </xf>
    <xf numFmtId="0" fontId="5" fillId="2" borderId="12" xfId="49" applyFont="1" applyFill="1" applyBorder="1" applyAlignment="1">
      <alignment horizontal="center" vertical="center"/>
    </xf>
    <xf numFmtId="176" fontId="5" fillId="2" borderId="2" xfId="49" applyNumberFormat="1" applyFont="1" applyFill="1" applyBorder="1" applyAlignment="1">
      <alignment vertical="center"/>
    </xf>
    <xf numFmtId="0" fontId="11" fillId="2" borderId="0" xfId="49" applyFont="1" applyFill="1" applyAlignment="1">
      <alignment horizontal="center" vertical="center"/>
    </xf>
    <xf numFmtId="0" fontId="8" fillId="2" borderId="8" xfId="49" applyFont="1" applyFill="1" applyBorder="1" applyAlignment="1">
      <alignment horizontal="center" vertical="center"/>
    </xf>
    <xf numFmtId="177" fontId="5" fillId="2" borderId="8" xfId="49" applyNumberFormat="1" applyFont="1" applyFill="1" applyBorder="1" applyAlignment="1">
      <alignment horizontal="right" vertical="center"/>
    </xf>
    <xf numFmtId="0" fontId="5" fillId="2" borderId="5" xfId="49" applyFont="1" applyFill="1" applyBorder="1" applyAlignment="1">
      <alignment vertical="center" wrapText="1"/>
    </xf>
    <xf numFmtId="0" fontId="5" fillId="2" borderId="12" xfId="49" applyFont="1" applyFill="1" applyBorder="1" applyAlignment="1">
      <alignment vertical="center" wrapText="1"/>
    </xf>
    <xf numFmtId="0" fontId="8" fillId="2" borderId="11" xfId="49" applyFont="1" applyFill="1" applyBorder="1" applyAlignment="1">
      <alignment horizontal="center" vertical="center"/>
    </xf>
    <xf numFmtId="0" fontId="8" fillId="2" borderId="2" xfId="49" applyFont="1" applyFill="1" applyBorder="1" applyAlignment="1">
      <alignment horizontal="left" vertical="center"/>
    </xf>
    <xf numFmtId="0" fontId="8" fillId="2" borderId="9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vertical="center" wrapText="1"/>
    </xf>
    <xf numFmtId="0" fontId="5" fillId="2" borderId="16" xfId="49" applyFont="1" applyFill="1" applyBorder="1" applyAlignment="1">
      <alignment horizontal="left" vertical="center"/>
    </xf>
    <xf numFmtId="176" fontId="5" fillId="2" borderId="16" xfId="49" applyNumberFormat="1" applyFont="1" applyFill="1" applyBorder="1" applyAlignment="1">
      <alignment horizontal="right" vertical="center"/>
    </xf>
    <xf numFmtId="0" fontId="5" fillId="2" borderId="3" xfId="49" applyFont="1" applyFill="1" applyBorder="1" applyAlignment="1">
      <alignment horizontal="left" vertical="center"/>
    </xf>
    <xf numFmtId="0" fontId="5" fillId="2" borderId="3" xfId="49" applyFont="1" applyFill="1" applyBorder="1" applyAlignment="1">
      <alignment horizontal="center" vertical="center"/>
    </xf>
    <xf numFmtId="180" fontId="5" fillId="2" borderId="3" xfId="49" applyNumberFormat="1" applyFont="1" applyFill="1" applyBorder="1" applyAlignment="1">
      <alignment horizontal="right" vertical="center"/>
    </xf>
    <xf numFmtId="0" fontId="4" fillId="2" borderId="3" xfId="49" applyFont="1" applyFill="1" applyBorder="1"/>
    <xf numFmtId="0" fontId="5" fillId="2" borderId="5" xfId="49" applyFont="1" applyFill="1" applyBorder="1" applyAlignment="1">
      <alignment horizontal="left" vertical="center" wrapText="1"/>
    </xf>
    <xf numFmtId="0" fontId="5" fillId="2" borderId="17" xfId="49" applyFont="1" applyFill="1" applyBorder="1" applyAlignment="1">
      <alignment vertical="center"/>
    </xf>
    <xf numFmtId="0" fontId="5" fillId="2" borderId="5" xfId="49" applyFont="1" applyFill="1" applyBorder="1" applyAlignment="1">
      <alignment horizontal="left" vertical="center"/>
    </xf>
    <xf numFmtId="0" fontId="5" fillId="2" borderId="11" xfId="49" applyFont="1" applyFill="1" applyBorder="1" applyAlignment="1">
      <alignment horizontal="center" vertical="center" wrapText="1"/>
    </xf>
    <xf numFmtId="177" fontId="5" fillId="2" borderId="18" xfId="49" applyNumberFormat="1" applyFont="1" applyFill="1" applyBorder="1" applyAlignment="1">
      <alignment horizontal="center" vertical="center"/>
    </xf>
    <xf numFmtId="0" fontId="5" fillId="2" borderId="18" xfId="49" applyFont="1" applyFill="1" applyBorder="1" applyAlignment="1">
      <alignment horizontal="center" vertical="center"/>
    </xf>
    <xf numFmtId="0" fontId="5" fillId="2" borderId="11" xfId="49" applyFont="1" applyFill="1" applyBorder="1" applyAlignment="1">
      <alignment horizontal="left" vertical="center"/>
    </xf>
    <xf numFmtId="0" fontId="11" fillId="2" borderId="0" xfId="49" applyFont="1" applyFill="1" applyAlignment="1">
      <alignment horizontal="center" vertical="center" wrapText="1"/>
    </xf>
    <xf numFmtId="0" fontId="12" fillId="2" borderId="0" xfId="49" applyFont="1" applyFill="1" applyAlignment="1">
      <alignment vertical="center" wrapText="1"/>
    </xf>
    <xf numFmtId="0" fontId="12" fillId="2" borderId="0" xfId="49" applyFont="1" applyFill="1" applyAlignment="1">
      <alignment horizontal="center" vertical="center"/>
    </xf>
    <xf numFmtId="0" fontId="12" fillId="2" borderId="0" xfId="49" applyFont="1" applyFill="1" applyAlignment="1">
      <alignment vertical="center"/>
    </xf>
    <xf numFmtId="0" fontId="12" fillId="2" borderId="4" xfId="49" applyFont="1" applyFill="1" applyBorder="1" applyAlignment="1">
      <alignment vertical="center"/>
    </xf>
    <xf numFmtId="0" fontId="12" fillId="2" borderId="4" xfId="49" applyFont="1" applyFill="1" applyBorder="1" applyAlignment="1">
      <alignment horizontal="center" vertical="center"/>
    </xf>
    <xf numFmtId="0" fontId="12" fillId="2" borderId="4" xfId="49" applyFont="1" applyFill="1" applyBorder="1" applyAlignment="1">
      <alignment vertical="center" wrapText="1"/>
    </xf>
    <xf numFmtId="0" fontId="12" fillId="2" borderId="5" xfId="49" applyFont="1" applyFill="1" applyBorder="1" applyAlignment="1">
      <alignment horizontal="center" vertical="center" wrapText="1"/>
    </xf>
    <xf numFmtId="0" fontId="12" fillId="2" borderId="5" xfId="49" applyFont="1" applyFill="1" applyBorder="1" applyAlignment="1">
      <alignment horizontal="center" vertical="center"/>
    </xf>
    <xf numFmtId="0" fontId="12" fillId="2" borderId="7" xfId="49" applyFont="1" applyFill="1" applyBorder="1" applyAlignment="1">
      <alignment horizontal="center" vertical="center" wrapText="1"/>
    </xf>
    <xf numFmtId="0" fontId="12" fillId="2" borderId="18" xfId="49" applyFont="1" applyFill="1" applyBorder="1" applyAlignment="1">
      <alignment horizontal="center" vertical="center" wrapText="1"/>
    </xf>
    <xf numFmtId="0" fontId="12" fillId="2" borderId="5" xfId="49" applyFont="1" applyFill="1" applyBorder="1" applyAlignment="1">
      <alignment vertical="center"/>
    </xf>
    <xf numFmtId="177" fontId="12" fillId="2" borderId="5" xfId="49" applyNumberFormat="1" applyFont="1" applyFill="1" applyBorder="1" applyAlignment="1">
      <alignment horizontal="right" vertical="center"/>
    </xf>
    <xf numFmtId="176" fontId="12" fillId="3" borderId="5" xfId="49" applyNumberFormat="1" applyFont="1" applyFill="1" applyBorder="1" applyAlignment="1">
      <alignment horizontal="right" vertical="center"/>
    </xf>
    <xf numFmtId="177" fontId="12" fillId="3" borderId="5" xfId="49" applyNumberFormat="1" applyFont="1" applyFill="1" applyBorder="1" applyAlignment="1">
      <alignment horizontal="right" vertical="center"/>
    </xf>
    <xf numFmtId="176" fontId="12" fillId="2" borderId="5" xfId="49" applyNumberFormat="1" applyFont="1" applyFill="1" applyBorder="1" applyAlignment="1">
      <alignment horizontal="right" vertical="center"/>
    </xf>
    <xf numFmtId="0" fontId="12" fillId="2" borderId="6" xfId="49" applyFont="1" applyFill="1" applyBorder="1" applyAlignment="1">
      <alignment vertical="center"/>
    </xf>
    <xf numFmtId="0" fontId="12" fillId="2" borderId="6" xfId="49" applyFont="1" applyFill="1" applyBorder="1" applyAlignment="1">
      <alignment horizontal="center" vertical="center"/>
    </xf>
    <xf numFmtId="0" fontId="12" fillId="2" borderId="15" xfId="49" applyFont="1" applyFill="1" applyBorder="1" applyAlignment="1">
      <alignment vertical="center"/>
    </xf>
    <xf numFmtId="0" fontId="12" fillId="2" borderId="16" xfId="49" applyFont="1" applyFill="1" applyBorder="1" applyAlignment="1">
      <alignment horizontal="center" vertical="center"/>
    </xf>
    <xf numFmtId="0" fontId="12" fillId="2" borderId="15" xfId="49" applyFont="1" applyFill="1" applyBorder="1" applyAlignment="1">
      <alignment horizontal="center" vertical="center"/>
    </xf>
    <xf numFmtId="177" fontId="12" fillId="2" borderId="5" xfId="49" applyNumberFormat="1" applyFont="1" applyFill="1" applyBorder="1" applyAlignment="1">
      <alignment horizontal="center" vertical="center"/>
    </xf>
    <xf numFmtId="0" fontId="12" fillId="2" borderId="5" xfId="49" applyFont="1" applyFill="1" applyBorder="1" applyAlignment="1">
      <alignment horizontal="left" vertical="center"/>
    </xf>
    <xf numFmtId="0" fontId="12" fillId="2" borderId="16" xfId="49" applyFont="1" applyFill="1" applyBorder="1" applyAlignment="1">
      <alignment vertical="center"/>
    </xf>
    <xf numFmtId="177" fontId="12" fillId="2" borderId="6" xfId="49" applyNumberFormat="1" applyFont="1" applyFill="1" applyBorder="1" applyAlignment="1">
      <alignment horizontal="right" vertical="center"/>
    </xf>
    <xf numFmtId="176" fontId="12" fillId="2" borderId="6" xfId="49" applyNumberFormat="1" applyFont="1" applyFill="1" applyBorder="1" applyAlignment="1">
      <alignment horizontal="right" vertical="center"/>
    </xf>
    <xf numFmtId="0" fontId="13" fillId="2" borderId="3" xfId="49" applyFont="1" applyFill="1" applyBorder="1"/>
    <xf numFmtId="0" fontId="12" fillId="2" borderId="3" xfId="49" applyFont="1" applyFill="1" applyBorder="1"/>
    <xf numFmtId="0" fontId="7" fillId="2" borderId="3" xfId="49" applyFont="1" applyFill="1" applyBorder="1"/>
    <xf numFmtId="0" fontId="12" fillId="2" borderId="3" xfId="49" applyFont="1" applyFill="1" applyBorder="1" applyAlignment="1">
      <alignment vertical="center"/>
    </xf>
    <xf numFmtId="0" fontId="12" fillId="2" borderId="0" xfId="49" applyFont="1" applyFill="1" applyAlignment="1">
      <alignment horizontal="right" vertical="center" wrapText="1"/>
    </xf>
    <xf numFmtId="0" fontId="12" fillId="2" borderId="4" xfId="49" applyFont="1" applyFill="1" applyBorder="1" applyAlignment="1">
      <alignment horizontal="right" vertical="center" wrapText="1"/>
    </xf>
    <xf numFmtId="176" fontId="12" fillId="2" borderId="7" xfId="49" applyNumberFormat="1" applyFont="1" applyFill="1" applyBorder="1" applyAlignment="1">
      <alignment horizontal="right" vertical="center"/>
    </xf>
    <xf numFmtId="177" fontId="12" fillId="2" borderId="7" xfId="49" applyNumberFormat="1" applyFont="1" applyFill="1" applyBorder="1" applyAlignment="1">
      <alignment horizontal="right" vertical="center"/>
    </xf>
    <xf numFmtId="177" fontId="12" fillId="3" borderId="7" xfId="49" applyNumberFormat="1" applyFont="1" applyFill="1" applyBorder="1" applyAlignment="1">
      <alignment horizontal="right" vertical="center"/>
    </xf>
    <xf numFmtId="176" fontId="12" fillId="3" borderId="7" xfId="49" applyNumberFormat="1" applyFont="1" applyFill="1" applyBorder="1" applyAlignment="1">
      <alignment horizontal="right" vertical="center"/>
    </xf>
    <xf numFmtId="176" fontId="12" fillId="2" borderId="12" xfId="49" applyNumberFormat="1" applyFont="1" applyFill="1" applyBorder="1" applyAlignment="1">
      <alignment horizontal="right" vertical="center"/>
    </xf>
    <xf numFmtId="0" fontId="12" fillId="2" borderId="3" xfId="49" applyFont="1" applyFill="1" applyBorder="1" applyAlignment="1">
      <alignment horizontal="right" vertical="center" wrapText="1"/>
    </xf>
    <xf numFmtId="0" fontId="5" fillId="2" borderId="1" xfId="49" applyFont="1" applyFill="1" applyBorder="1" applyAlignment="1">
      <alignment vertical="center"/>
    </xf>
    <xf numFmtId="177" fontId="5" fillId="3" borderId="18" xfId="49" applyNumberFormat="1" applyFont="1" applyFill="1" applyBorder="1" applyAlignment="1">
      <alignment horizontal="right" vertical="center"/>
    </xf>
    <xf numFmtId="177" fontId="5" fillId="3" borderId="19" xfId="49" applyNumberFormat="1" applyFont="1" applyFill="1" applyBorder="1" applyAlignment="1">
      <alignment horizontal="right" vertical="center"/>
    </xf>
    <xf numFmtId="177" fontId="5" fillId="3" borderId="9" xfId="49" applyNumberFormat="1" applyFont="1" applyFill="1" applyBorder="1" applyAlignment="1">
      <alignment horizontal="right" vertical="center"/>
    </xf>
    <xf numFmtId="177" fontId="5" fillId="3" borderId="15" xfId="49" applyNumberFormat="1" applyFont="1" applyFill="1" applyBorder="1" applyAlignment="1">
      <alignment horizontal="right" vertical="center"/>
    </xf>
    <xf numFmtId="0" fontId="4" fillId="2" borderId="0" xfId="49" applyFont="1" applyFill="1"/>
    <xf numFmtId="0" fontId="14" fillId="2" borderId="0" xfId="49" applyFont="1" applyFill="1" applyAlignment="1">
      <alignment horizontal="center" vertical="center"/>
    </xf>
    <xf numFmtId="0" fontId="15" fillId="2" borderId="0" xfId="49" applyFont="1" applyFill="1" applyAlignment="1">
      <alignment horizontal="right" vertical="center"/>
    </xf>
    <xf numFmtId="0" fontId="15" fillId="2" borderId="4" xfId="49" applyFont="1" applyFill="1" applyBorder="1" applyAlignment="1">
      <alignment vertical="center"/>
    </xf>
    <xf numFmtId="0" fontId="15" fillId="2" borderId="4" xfId="49" applyFont="1" applyFill="1" applyBorder="1" applyAlignment="1">
      <alignment horizontal="right" vertical="center"/>
    </xf>
    <xf numFmtId="177" fontId="5" fillId="3" borderId="17" xfId="49" applyNumberFormat="1" applyFont="1" applyFill="1" applyBorder="1" applyAlignment="1">
      <alignment horizontal="right" vertical="center"/>
    </xf>
    <xf numFmtId="177" fontId="5" fillId="2" borderId="17" xfId="49" applyNumberFormat="1" applyFont="1" applyFill="1" applyBorder="1" applyAlignment="1">
      <alignment horizontal="right" vertical="center"/>
    </xf>
    <xf numFmtId="0" fontId="5" fillId="2" borderId="17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left" vertical="center"/>
    </xf>
    <xf numFmtId="0" fontId="7" fillId="2" borderId="10" xfId="49" applyFont="1" applyFill="1" applyBorder="1"/>
    <xf numFmtId="180" fontId="5" fillId="2" borderId="5" xfId="49" applyNumberFormat="1" applyFont="1" applyFill="1" applyBorder="1" applyAlignment="1">
      <alignment horizontal="right" vertical="center"/>
    </xf>
    <xf numFmtId="0" fontId="16" fillId="2" borderId="0" xfId="49" applyFont="1" applyFill="1" applyAlignment="1">
      <alignment horizontal="center" vertical="center"/>
    </xf>
    <xf numFmtId="177" fontId="5" fillId="3" borderId="8" xfId="49" applyNumberFormat="1" applyFont="1" applyFill="1" applyBorder="1" applyAlignment="1">
      <alignment horizontal="right" vertical="center"/>
    </xf>
    <xf numFmtId="177" fontId="5" fillId="2" borderId="6" xfId="49" applyNumberFormat="1" applyFont="1" applyFill="1" applyBorder="1" applyAlignment="1">
      <alignment horizontal="center" vertical="center"/>
    </xf>
    <xf numFmtId="177" fontId="5" fillId="2" borderId="15" xfId="49" applyNumberFormat="1" applyFont="1" applyFill="1" applyBorder="1" applyAlignment="1">
      <alignment horizontal="center" vertical="center"/>
    </xf>
    <xf numFmtId="0" fontId="5" fillId="2" borderId="20" xfId="49" applyFont="1" applyFill="1" applyBorder="1" applyAlignment="1">
      <alignment vertical="center"/>
    </xf>
    <xf numFmtId="0" fontId="5" fillId="2" borderId="0" xfId="49" applyFont="1" applyFill="1" applyAlignment="1">
      <alignment horizontal="right" vertical="center" wrapText="1"/>
    </xf>
    <xf numFmtId="49" fontId="5" fillId="2" borderId="5" xfId="49" applyNumberFormat="1" applyFont="1" applyFill="1" applyBorder="1" applyAlignment="1">
      <alignment horizontal="center" vertical="center"/>
    </xf>
    <xf numFmtId="49" fontId="5" fillId="2" borderId="5" xfId="49" applyNumberFormat="1" applyFont="1" applyFill="1" applyBorder="1" applyAlignment="1">
      <alignment vertical="center"/>
    </xf>
    <xf numFmtId="0" fontId="5" fillId="2" borderId="0" xfId="49" applyFont="1" applyFill="1" applyAlignment="1">
      <alignment horizontal="left" vertical="center"/>
    </xf>
    <xf numFmtId="0" fontId="7" fillId="2" borderId="1" xfId="49" applyFont="1" applyFill="1" applyBorder="1"/>
    <xf numFmtId="0" fontId="5" fillId="2" borderId="1" xfId="49" applyFont="1" applyFill="1" applyBorder="1" applyAlignment="1">
      <alignment horizontal="center" vertical="center"/>
    </xf>
    <xf numFmtId="0" fontId="5" fillId="2" borderId="21" xfId="49" applyFont="1" applyFill="1" applyBorder="1" applyAlignment="1">
      <alignment horizontal="center" vertical="center"/>
    </xf>
    <xf numFmtId="0" fontId="7" fillId="2" borderId="22" xfId="49" applyFont="1" applyFill="1" applyBorder="1"/>
    <xf numFmtId="0" fontId="15" fillId="2" borderId="0" xfId="49" applyFont="1" applyFill="1" applyAlignment="1">
      <alignment vertical="center"/>
    </xf>
    <xf numFmtId="0" fontId="17" fillId="2" borderId="0" xfId="49" applyFont="1" applyFill="1" applyAlignment="1">
      <alignment vertical="center"/>
    </xf>
    <xf numFmtId="0" fontId="17" fillId="2" borderId="4" xfId="49" applyFont="1" applyFill="1" applyBorder="1" applyAlignment="1">
      <alignment vertical="center"/>
    </xf>
    <xf numFmtId="0" fontId="5" fillId="2" borderId="17" xfId="49" applyFont="1" applyFill="1" applyBorder="1" applyAlignment="1">
      <alignment horizontal="center" vertical="center" wrapText="1"/>
    </xf>
    <xf numFmtId="0" fontId="5" fillId="2" borderId="23" xfId="49" applyFont="1" applyFill="1" applyBorder="1" applyAlignment="1">
      <alignment horizontal="left" vertical="center"/>
    </xf>
    <xf numFmtId="180" fontId="5" fillId="3" borderId="5" xfId="49" applyNumberFormat="1" applyFont="1" applyFill="1" applyBorder="1" applyAlignment="1">
      <alignment horizontal="right" vertical="center"/>
    </xf>
    <xf numFmtId="0" fontId="18" fillId="2" borderId="0" xfId="49" applyFont="1" applyFill="1"/>
    <xf numFmtId="0" fontId="5" fillId="2" borderId="18" xfId="49" applyFont="1" applyFill="1" applyBorder="1" applyAlignment="1">
      <alignment horizontal="center" vertical="center" wrapText="1"/>
    </xf>
    <xf numFmtId="177" fontId="5" fillId="2" borderId="18" xfId="49" applyNumberFormat="1" applyFont="1" applyFill="1" applyBorder="1" applyAlignment="1">
      <alignment horizontal="right" vertical="center"/>
    </xf>
    <xf numFmtId="0" fontId="5" fillId="2" borderId="24" xfId="49" applyFont="1" applyFill="1" applyBorder="1" applyAlignment="1">
      <alignment horizontal="right" vertical="center"/>
    </xf>
    <xf numFmtId="0" fontId="19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left" vertical="center"/>
    </xf>
    <xf numFmtId="0" fontId="21" fillId="2" borderId="0" xfId="49" applyFont="1" applyFill="1" applyAlignment="1">
      <alignment horizontal="center" vertical="center"/>
    </xf>
    <xf numFmtId="0" fontId="5" fillId="2" borderId="0" xfId="49" applyFont="1" applyFill="1"/>
    <xf numFmtId="49" fontId="5" fillId="2" borderId="25" xfId="49" applyNumberFormat="1" applyFont="1" applyFill="1" applyBorder="1" applyAlignment="1">
      <alignment horizontal="left"/>
    </xf>
    <xf numFmtId="0" fontId="5" fillId="2" borderId="25" xfId="49" applyFont="1" applyFill="1" applyBorder="1" applyAlignment="1">
      <alignment horizontal="left"/>
    </xf>
    <xf numFmtId="49" fontId="5" fillId="2" borderId="26" xfId="49" applyNumberFormat="1" applyFont="1" applyFill="1" applyBorder="1" applyAlignment="1">
      <alignment horizontal="left"/>
    </xf>
    <xf numFmtId="0" fontId="5" fillId="2" borderId="26" xfId="49" applyFont="1" applyFill="1" applyBorder="1" applyAlignment="1">
      <alignment horizontal="left"/>
    </xf>
    <xf numFmtId="14" fontId="5" fillId="2" borderId="25" xfId="49" applyNumberFormat="1" applyFont="1" applyFill="1" applyBorder="1" applyAlignment="1">
      <alignment horizontal="left"/>
    </xf>
    <xf numFmtId="0" fontId="12" fillId="2" borderId="0" xfId="49" applyFont="1" applyFill="1"/>
    <xf numFmtId="0" fontId="12" fillId="2" borderId="26" xfId="49" applyFont="1" applyFill="1" applyBorder="1"/>
    <xf numFmtId="0" fontId="6" fillId="2" borderId="0" xfId="49" applyFont="1" applyFill="1"/>
    <xf numFmtId="0" fontId="15" fillId="2" borderId="0" xfId="49" applyFont="1" applyFill="1"/>
    <xf numFmtId="0" fontId="5" fillId="2" borderId="0" xfId="49" applyFont="1" applyFill="1" applyAlignment="1">
      <alignment horizontal="right"/>
    </xf>
    <xf numFmtId="49" fontId="5" fillId="2" borderId="25" xfId="49" applyNumberFormat="1" applyFont="1" applyFill="1" applyBorder="1"/>
    <xf numFmtId="0" fontId="5" fillId="2" borderId="25" xfId="49" applyFont="1" applyFill="1" applyBorder="1"/>
    <xf numFmtId="178" fontId="5" fillId="2" borderId="25" xfId="49" applyNumberFormat="1" applyFont="1" applyFill="1" applyBorder="1" applyAlignment="1">
      <alignment horizontal="center"/>
    </xf>
    <xf numFmtId="49" fontId="5" fillId="2" borderId="26" xfId="49" applyNumberFormat="1" applyFont="1" applyFill="1" applyBorder="1"/>
    <xf numFmtId="14" fontId="5" fillId="2" borderId="26" xfId="49" applyNumberFormat="1" applyFont="1" applyFill="1" applyBorder="1"/>
    <xf numFmtId="14" fontId="5" fillId="2" borderId="0" xfId="49" applyNumberFormat="1" applyFont="1" applyFill="1"/>
    <xf numFmtId="176" fontId="5" fillId="2" borderId="25" xfId="49" applyNumberFormat="1" applyFont="1" applyFill="1" applyBorder="1" applyAlignment="1">
      <alignment horizontal="right" vertical="center"/>
    </xf>
    <xf numFmtId="0" fontId="5" fillId="2" borderId="26" xfId="49" applyFont="1" applyFill="1" applyBorder="1"/>
    <xf numFmtId="0" fontId="5" fillId="2" borderId="0" xfId="49" applyFont="1" applyFill="1" applyAlignment="1">
      <alignment horizontal="center"/>
    </xf>
    <xf numFmtId="0" fontId="12" fillId="2" borderId="0" xfId="49" applyFont="1" applyFill="1" applyAlignment="1">
      <alignment horizontal="center"/>
    </xf>
    <xf numFmtId="0" fontId="7" fillId="2" borderId="0" xfId="49" applyFont="1" applyFill="1" applyAlignment="1">
      <alignment horizontal="center"/>
    </xf>
    <xf numFmtId="49" fontId="15" fillId="2" borderId="0" xfId="49" applyNumberFormat="1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GridLines="0" tabSelected="1" workbookViewId="0">
      <selection activeCell="O13" sqref="O13"/>
    </sheetView>
  </sheetViews>
  <sheetFormatPr defaultColWidth="8" defaultRowHeight="13.5"/>
  <cols>
    <col min="1" max="1" width="3.15" style="1"/>
    <col min="2" max="2" width="7.31666666666667" style="1"/>
    <col min="3" max="3" width="9.325" style="1"/>
    <col min="4" max="4" width="18.9333333333333" style="1"/>
    <col min="5" max="5" width="8.45833333333333" style="1"/>
    <col min="6" max="6" width="14.0583333333333" style="1"/>
    <col min="7" max="7" width="13.3333333333333" style="1"/>
    <col min="8" max="8" width="13.1916666666667" style="1"/>
    <col min="9" max="9" width="4.59166666666667" style="1"/>
    <col min="10" max="10" width="8.175" style="1"/>
    <col min="11" max="11" width="4.44166666666667" style="1"/>
    <col min="12" max="12" width="8.6" style="1"/>
    <col min="13" max="13" width="7.88333333333333" style="1"/>
    <col min="14" max="14" width="16.775" style="1"/>
    <col min="15" max="15" width="3.00833333333333" style="1"/>
  </cols>
  <sheetData>
    <row r="1" customHeight="1" spans="1: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ht="22.5" customHeight="1" spans="1: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ht="45" customHeight="1" spans="1:15">
      <c r="A3" s="115"/>
      <c r="B3" s="19" t="s">
        <v>0</v>
      </c>
      <c r="C3" s="20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"/>
    </row>
    <row r="4" ht="18.75" customHeight="1" spans="1:1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ht="18.75" customHeight="1" spans="1:15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ht="21.75" customHeight="1" spans="1:15">
      <c r="A6" s="201"/>
      <c r="B6" s="192"/>
      <c r="C6" s="202" t="s">
        <v>1</v>
      </c>
      <c r="D6" s="202"/>
      <c r="E6" s="203"/>
      <c r="F6" s="204"/>
      <c r="G6" s="192" t="s">
        <v>2</v>
      </c>
      <c r="H6" s="205">
        <v>2020</v>
      </c>
      <c r="I6" s="192" t="s">
        <v>3</v>
      </c>
      <c r="J6" s="205">
        <v>6</v>
      </c>
      <c r="K6" s="192" t="s">
        <v>4</v>
      </c>
      <c r="L6" s="205">
        <v>20</v>
      </c>
      <c r="M6" s="192" t="s">
        <v>5</v>
      </c>
      <c r="N6" s="192"/>
      <c r="O6" s="201"/>
    </row>
    <row r="7" ht="21.75" customHeight="1" spans="1:15">
      <c r="A7" s="201"/>
      <c r="B7" s="192"/>
      <c r="C7" s="192"/>
      <c r="D7" s="192"/>
      <c r="E7" s="206"/>
      <c r="F7" s="206"/>
      <c r="G7" s="192"/>
      <c r="H7" s="207"/>
      <c r="I7" s="192"/>
      <c r="J7" s="207"/>
      <c r="K7" s="192"/>
      <c r="L7" s="207"/>
      <c r="M7" s="192"/>
      <c r="N7" s="192"/>
      <c r="O7" s="201"/>
    </row>
    <row r="8" ht="21.75" customHeight="1" spans="1:15">
      <c r="A8" s="201"/>
      <c r="B8" s="192"/>
      <c r="C8" s="202" t="s">
        <v>6</v>
      </c>
      <c r="D8" s="202"/>
      <c r="E8" s="203"/>
      <c r="F8" s="204"/>
      <c r="G8" s="192"/>
      <c r="H8" s="208"/>
      <c r="I8" s="192"/>
      <c r="J8" s="208"/>
      <c r="K8" s="192"/>
      <c r="L8" s="208"/>
      <c r="M8" s="192"/>
      <c r="N8" s="192"/>
      <c r="O8" s="201"/>
    </row>
    <row r="9" ht="21.75" customHeight="1" spans="1:15">
      <c r="A9" s="201"/>
      <c r="B9" s="192"/>
      <c r="C9" s="192"/>
      <c r="D9" s="192"/>
      <c r="E9" s="206"/>
      <c r="F9" s="206"/>
      <c r="G9" s="192"/>
      <c r="H9" s="208"/>
      <c r="I9" s="192"/>
      <c r="J9" s="208"/>
      <c r="K9" s="192"/>
      <c r="L9" s="208"/>
      <c r="M9" s="192"/>
      <c r="N9" s="192"/>
      <c r="O9" s="201"/>
    </row>
    <row r="10" ht="21.75" customHeight="1" spans="1:15">
      <c r="A10" s="201"/>
      <c r="B10" s="202" t="s">
        <v>7</v>
      </c>
      <c r="C10" s="192"/>
      <c r="D10" s="202"/>
      <c r="E10" s="203"/>
      <c r="F10" s="204"/>
      <c r="G10" s="61"/>
      <c r="H10" s="61"/>
      <c r="I10" s="61"/>
      <c r="J10" s="61"/>
      <c r="K10" s="61"/>
      <c r="L10" s="61"/>
      <c r="M10" s="61"/>
      <c r="N10" s="192"/>
      <c r="O10" s="201"/>
    </row>
    <row r="11" ht="21.75" customHeight="1" spans="1:1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ht="21.75" customHeight="1" spans="1:15">
      <c r="A12" s="61"/>
      <c r="B12" s="202" t="s">
        <v>8</v>
      </c>
      <c r="C12" s="202"/>
      <c r="D12" s="202"/>
      <c r="E12" s="203"/>
      <c r="F12" s="204"/>
      <c r="G12" s="202" t="s">
        <v>9</v>
      </c>
      <c r="H12" s="209">
        <v>0</v>
      </c>
      <c r="I12" s="192" t="s">
        <v>3</v>
      </c>
      <c r="J12" s="209">
        <v>0</v>
      </c>
      <c r="K12" s="192" t="s">
        <v>4</v>
      </c>
      <c r="L12" s="209">
        <v>0</v>
      </c>
      <c r="M12" s="192" t="s">
        <v>5</v>
      </c>
      <c r="N12" s="61"/>
      <c r="O12" s="61"/>
    </row>
    <row r="13" ht="21.75" customHeight="1" spans="1:1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ht="21.75" customHeight="1" spans="1:15">
      <c r="A14" s="61"/>
      <c r="B14" s="61"/>
      <c r="C14" s="202" t="s">
        <v>10</v>
      </c>
      <c r="D14" s="202"/>
      <c r="E14" s="203"/>
      <c r="F14" s="204"/>
      <c r="G14" s="61"/>
      <c r="H14" s="61"/>
      <c r="I14" s="61"/>
      <c r="J14" s="61"/>
      <c r="K14" s="61"/>
      <c r="L14" s="61"/>
      <c r="M14" s="61"/>
      <c r="N14" s="61"/>
      <c r="O14" s="61"/>
    </row>
    <row r="15" ht="21.75" customHeight="1" spans="1:15">
      <c r="A15" s="201"/>
      <c r="B15" s="192"/>
      <c r="C15" s="192"/>
      <c r="D15" s="192"/>
      <c r="E15" s="210"/>
      <c r="F15" s="210"/>
      <c r="G15" s="192"/>
      <c r="H15" s="192"/>
      <c r="I15" s="192"/>
      <c r="J15" s="192"/>
      <c r="K15" s="192"/>
      <c r="L15" s="192"/>
      <c r="M15" s="192"/>
      <c r="N15" s="192"/>
      <c r="O15" s="201"/>
    </row>
    <row r="16" ht="21.75" customHeight="1" spans="1:15">
      <c r="A16" s="201"/>
      <c r="B16" s="202" t="s">
        <v>11</v>
      </c>
      <c r="C16" s="192"/>
      <c r="D16" s="202"/>
      <c r="E16" s="202"/>
      <c r="F16" s="203"/>
      <c r="G16" s="211" t="s">
        <v>12</v>
      </c>
      <c r="H16" s="211"/>
      <c r="I16" s="203"/>
      <c r="J16" s="204"/>
      <c r="K16" s="204"/>
      <c r="L16" s="202" t="s">
        <v>13</v>
      </c>
      <c r="M16" s="202"/>
      <c r="N16" s="203"/>
      <c r="O16" s="214"/>
    </row>
    <row r="17" ht="21.75" customHeight="1" spans="1:15">
      <c r="A17" s="201"/>
      <c r="B17" s="192"/>
      <c r="C17" s="192"/>
      <c r="D17" s="192"/>
      <c r="E17" s="192"/>
      <c r="F17" s="206"/>
      <c r="G17" s="211"/>
      <c r="H17" s="211"/>
      <c r="I17" s="206"/>
      <c r="J17" s="206"/>
      <c r="K17" s="206"/>
      <c r="L17" s="192"/>
      <c r="M17" s="192"/>
      <c r="N17" s="206"/>
      <c r="O17" s="214"/>
    </row>
    <row r="18" ht="21.75" customHeight="1" spans="1:15">
      <c r="A18" s="201"/>
      <c r="B18" s="202" t="s">
        <v>14</v>
      </c>
      <c r="C18" s="192"/>
      <c r="D18" s="202"/>
      <c r="E18" s="202"/>
      <c r="F18" s="203"/>
      <c r="G18" s="211" t="s">
        <v>12</v>
      </c>
      <c r="H18" s="211"/>
      <c r="I18" s="203"/>
      <c r="J18" s="204"/>
      <c r="K18" s="204"/>
      <c r="L18" s="202" t="s">
        <v>13</v>
      </c>
      <c r="M18" s="202"/>
      <c r="N18" s="203"/>
      <c r="O18" s="214"/>
    </row>
    <row r="19" ht="21.75" customHeight="1" spans="1:15">
      <c r="A19" s="198"/>
      <c r="B19" s="198"/>
      <c r="C19" s="198"/>
      <c r="D19" s="198"/>
      <c r="E19" s="198"/>
      <c r="F19" s="199"/>
      <c r="G19" s="212"/>
      <c r="H19" s="212"/>
      <c r="I19" s="199"/>
      <c r="J19" s="199"/>
      <c r="K19" s="199"/>
      <c r="L19" s="198"/>
      <c r="M19" s="198"/>
      <c r="N19" s="199"/>
      <c r="O19" s="198"/>
    </row>
    <row r="20" ht="18.75" customHeight="1" spans="1:15">
      <c r="A20" s="61"/>
      <c r="B20" s="202" t="s">
        <v>15</v>
      </c>
      <c r="C20" s="192"/>
      <c r="D20" s="202"/>
      <c r="E20" s="202"/>
      <c r="F20" s="203"/>
      <c r="G20" s="211" t="s">
        <v>12</v>
      </c>
      <c r="H20" s="211"/>
      <c r="I20" s="203"/>
      <c r="J20" s="204"/>
      <c r="K20" s="204"/>
      <c r="L20" s="202" t="s">
        <v>13</v>
      </c>
      <c r="M20" s="202"/>
      <c r="N20" s="203"/>
      <c r="O20" s="61"/>
    </row>
    <row r="21" ht="18.75" customHeight="1" spans="1:15">
      <c r="A21" s="61"/>
      <c r="B21" s="61"/>
      <c r="C21" s="61"/>
      <c r="D21" s="61"/>
      <c r="E21" s="61"/>
      <c r="F21" s="61"/>
      <c r="G21" s="213"/>
      <c r="H21" s="213"/>
      <c r="I21" s="61"/>
      <c r="J21" s="61"/>
      <c r="K21" s="61"/>
      <c r="L21" s="61"/>
      <c r="M21" s="61"/>
      <c r="N21" s="61"/>
      <c r="O21" s="61"/>
    </row>
    <row r="22" ht="18.75" customHeight="1" spans="1:15">
      <c r="A22" s="198"/>
      <c r="B22" s="202" t="s">
        <v>16</v>
      </c>
      <c r="C22" s="192"/>
      <c r="D22" s="202"/>
      <c r="E22" s="202"/>
      <c r="F22" s="203"/>
      <c r="G22" s="211" t="s">
        <v>17</v>
      </c>
      <c r="H22" s="211"/>
      <c r="I22" s="203"/>
      <c r="J22" s="204"/>
      <c r="K22" s="204"/>
      <c r="L22" s="202" t="s">
        <v>13</v>
      </c>
      <c r="M22" s="202"/>
      <c r="N22" s="203"/>
      <c r="O22" s="198"/>
    </row>
    <row r="23" ht="18.75" customHeight="1" spans="1:15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</sheetData>
  <mergeCells count="28">
    <mergeCell ref="A1:C1"/>
    <mergeCell ref="B3:N3"/>
    <mergeCell ref="C6:D6"/>
    <mergeCell ref="E6:F6"/>
    <mergeCell ref="C8:D8"/>
    <mergeCell ref="E8:F8"/>
    <mergeCell ref="B10:D10"/>
    <mergeCell ref="E10:F10"/>
    <mergeCell ref="B12:D12"/>
    <mergeCell ref="E12:F12"/>
    <mergeCell ref="C14:D14"/>
    <mergeCell ref="E14:F14"/>
    <mergeCell ref="B16:E16"/>
    <mergeCell ref="G16:H16"/>
    <mergeCell ref="I16:K16"/>
    <mergeCell ref="L16:M16"/>
    <mergeCell ref="B18:E18"/>
    <mergeCell ref="G18:H18"/>
    <mergeCell ref="I18:K18"/>
    <mergeCell ref="L18:M18"/>
    <mergeCell ref="B20:E20"/>
    <mergeCell ref="G20:H20"/>
    <mergeCell ref="I20:K20"/>
    <mergeCell ref="L20:M20"/>
    <mergeCell ref="B22:E22"/>
    <mergeCell ref="G22:H22"/>
    <mergeCell ref="I22:K22"/>
    <mergeCell ref="L22:M22"/>
  </mergeCells>
  <printOptions horizontalCentered="1"/>
  <pageMargins left="1.18110236220472" right="1.18110236220472" top="1.18110236220472" bottom="1.18110236220472" header="0.51181" footer="0.51181"/>
  <pageSetup paperSize="9" scale="65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workbookViewId="0">
      <selection activeCell="A1" sqref="A1:J1"/>
    </sheetView>
  </sheetViews>
  <sheetFormatPr defaultColWidth="8" defaultRowHeight="13.5"/>
  <cols>
    <col min="1" max="1" width="37.4333333333333" style="1"/>
    <col min="2" max="4" width="21.6583333333333" style="1"/>
    <col min="5" max="5" width="22.225" style="1"/>
    <col min="6" max="6" width="28.6833333333333" style="1"/>
    <col min="7" max="9" width="21.6583333333333" style="1"/>
    <col min="10" max="10" width="24.8083333333333" style="1"/>
  </cols>
  <sheetData>
    <row r="1" ht="38.25" customHeight="1" spans="1:10">
      <c r="A1" s="19" t="s">
        <v>199</v>
      </c>
      <c r="B1" s="61"/>
      <c r="C1" s="61"/>
      <c r="D1" s="61"/>
      <c r="E1" s="19"/>
      <c r="F1" s="19"/>
      <c r="G1" s="61"/>
      <c r="H1" s="61"/>
      <c r="I1" s="61"/>
      <c r="J1" s="19"/>
    </row>
    <row r="2" ht="17.25" customHeight="1" spans="1:10">
      <c r="A2" s="166"/>
      <c r="B2" s="61"/>
      <c r="C2" s="61"/>
      <c r="D2" s="61"/>
      <c r="E2" s="166"/>
      <c r="F2" s="20"/>
      <c r="G2" s="61"/>
      <c r="H2" s="61"/>
      <c r="I2" s="61"/>
      <c r="J2" s="171" t="s">
        <v>200</v>
      </c>
    </row>
    <row r="3" ht="17.25" customHeight="1" spans="1:10">
      <c r="A3" s="23" t="s">
        <v>49</v>
      </c>
      <c r="B3" s="62"/>
      <c r="C3" s="62"/>
      <c r="D3" s="62"/>
      <c r="E3" s="23"/>
      <c r="F3" s="23"/>
      <c r="G3" s="62"/>
      <c r="H3" s="62"/>
      <c r="I3" s="62"/>
      <c r="J3" s="24" t="s">
        <v>50</v>
      </c>
    </row>
    <row r="4" ht="39.75" customHeight="1" spans="1:10">
      <c r="A4" s="25" t="s">
        <v>138</v>
      </c>
      <c r="B4" s="53" t="s">
        <v>79</v>
      </c>
      <c r="C4" s="52" t="s">
        <v>201</v>
      </c>
      <c r="D4" s="52" t="s">
        <v>202</v>
      </c>
      <c r="E4" s="52" t="s">
        <v>203</v>
      </c>
      <c r="F4" s="25" t="s">
        <v>204</v>
      </c>
      <c r="G4" s="53" t="s">
        <v>79</v>
      </c>
      <c r="H4" s="53" t="s">
        <v>201</v>
      </c>
      <c r="I4" s="53" t="s">
        <v>202</v>
      </c>
      <c r="J4" s="53" t="s">
        <v>203</v>
      </c>
    </row>
    <row r="5" ht="27" customHeight="1" spans="1:10">
      <c r="A5" s="27" t="s">
        <v>205</v>
      </c>
      <c r="B5" s="56">
        <f t="shared" ref="B5:B17" si="0">C5+D5+E5</f>
        <v>0</v>
      </c>
      <c r="C5" s="64">
        <v>0</v>
      </c>
      <c r="D5" s="64">
        <v>0</v>
      </c>
      <c r="E5" s="64">
        <v>0</v>
      </c>
      <c r="F5" s="27" t="s">
        <v>182</v>
      </c>
      <c r="G5" s="12">
        <f>H5+I5+J5</f>
        <v>0</v>
      </c>
      <c r="H5" s="167">
        <f>H6+H7</f>
        <v>0</v>
      </c>
      <c r="I5" s="167">
        <f>I6+I7</f>
        <v>0</v>
      </c>
      <c r="J5" s="167">
        <f>J6+J7</f>
        <v>0</v>
      </c>
    </row>
    <row r="6" ht="27" customHeight="1" spans="1:10">
      <c r="A6" s="27" t="s">
        <v>206</v>
      </c>
      <c r="B6" s="56">
        <f t="shared" si="0"/>
        <v>0</v>
      </c>
      <c r="C6" s="64">
        <v>0</v>
      </c>
      <c r="D6" s="64">
        <v>0</v>
      </c>
      <c r="E6" s="64">
        <v>0</v>
      </c>
      <c r="F6" s="27" t="s">
        <v>207</v>
      </c>
      <c r="G6" s="56">
        <f>H6+I6+J6</f>
        <v>0</v>
      </c>
      <c r="H6" s="64">
        <v>0</v>
      </c>
      <c r="I6" s="64">
        <v>0</v>
      </c>
      <c r="J6" s="64">
        <v>0</v>
      </c>
    </row>
    <row r="7" ht="27" customHeight="1" spans="1:10">
      <c r="A7" s="27" t="s">
        <v>208</v>
      </c>
      <c r="B7" s="56">
        <f t="shared" si="0"/>
        <v>0</v>
      </c>
      <c r="C7" s="64">
        <v>0</v>
      </c>
      <c r="D7" s="64">
        <v>0</v>
      </c>
      <c r="E7" s="64">
        <v>0</v>
      </c>
      <c r="F7" s="27" t="s">
        <v>209</v>
      </c>
      <c r="G7" s="56">
        <f>H7+I7+J7</f>
        <v>0</v>
      </c>
      <c r="H7" s="64">
        <v>0</v>
      </c>
      <c r="I7" s="64">
        <v>0</v>
      </c>
      <c r="J7" s="64">
        <v>0</v>
      </c>
    </row>
    <row r="8" ht="27" customHeight="1" spans="1:10">
      <c r="A8" s="27" t="s">
        <v>210</v>
      </c>
      <c r="B8" s="56">
        <f t="shared" si="0"/>
        <v>0</v>
      </c>
      <c r="C8" s="64">
        <v>0</v>
      </c>
      <c r="D8" s="64">
        <v>0</v>
      </c>
      <c r="E8" s="64">
        <v>0</v>
      </c>
      <c r="F8" s="27" t="s">
        <v>211</v>
      </c>
      <c r="G8" s="153">
        <f>H8+I8+J8</f>
        <v>0</v>
      </c>
      <c r="H8" s="64">
        <v>0</v>
      </c>
      <c r="I8" s="64">
        <v>0</v>
      </c>
      <c r="J8" s="64">
        <v>0</v>
      </c>
    </row>
    <row r="9" ht="27" customHeight="1" spans="1:10">
      <c r="A9" s="57" t="s">
        <v>212</v>
      </c>
      <c r="B9" s="56">
        <f t="shared" si="0"/>
        <v>0</v>
      </c>
      <c r="C9" s="43">
        <v>0</v>
      </c>
      <c r="D9" s="43">
        <v>0</v>
      </c>
      <c r="E9" s="43">
        <v>0</v>
      </c>
      <c r="F9" s="26"/>
      <c r="G9" s="168"/>
      <c r="H9" s="168"/>
      <c r="I9" s="168"/>
      <c r="J9" s="168"/>
    </row>
    <row r="10" ht="27" customHeight="1" spans="1:10">
      <c r="A10" s="41" t="s">
        <v>108</v>
      </c>
      <c r="B10" s="56">
        <f t="shared" si="0"/>
        <v>0</v>
      </c>
      <c r="C10" s="81">
        <v>0</v>
      </c>
      <c r="D10" s="81">
        <v>0</v>
      </c>
      <c r="E10" s="81">
        <v>0</v>
      </c>
      <c r="F10" s="65"/>
      <c r="G10" s="169"/>
      <c r="H10" s="169"/>
      <c r="I10" s="169"/>
      <c r="J10" s="169"/>
    </row>
    <row r="11" ht="27" customHeight="1" spans="1:10">
      <c r="A11" s="27" t="s">
        <v>188</v>
      </c>
      <c r="B11" s="56">
        <f t="shared" si="0"/>
        <v>0</v>
      </c>
      <c r="C11" s="64">
        <v>0</v>
      </c>
      <c r="D11" s="64">
        <v>0</v>
      </c>
      <c r="E11" s="64">
        <v>0</v>
      </c>
      <c r="F11" s="25"/>
      <c r="G11" s="84"/>
      <c r="H11" s="84"/>
      <c r="I11" s="84"/>
      <c r="J11" s="84"/>
    </row>
    <row r="12" ht="27" customHeight="1" spans="1:10">
      <c r="A12" s="94" t="s">
        <v>213</v>
      </c>
      <c r="B12" s="56">
        <f t="shared" si="0"/>
        <v>0</v>
      </c>
      <c r="C12" s="64">
        <v>0</v>
      </c>
      <c r="D12" s="64">
        <v>0</v>
      </c>
      <c r="E12" s="43">
        <v>0</v>
      </c>
      <c r="F12" s="25"/>
      <c r="G12" s="84"/>
      <c r="H12" s="84"/>
      <c r="I12" s="84"/>
      <c r="J12" s="84"/>
    </row>
    <row r="13" ht="27" customHeight="1" spans="1:10">
      <c r="A13" s="41" t="s">
        <v>190</v>
      </c>
      <c r="B13" s="56">
        <f t="shared" si="0"/>
        <v>0</v>
      </c>
      <c r="C13" s="43">
        <v>0</v>
      </c>
      <c r="D13" s="43">
        <v>0</v>
      </c>
      <c r="E13" s="76">
        <v>0</v>
      </c>
      <c r="F13" s="30" t="s">
        <v>214</v>
      </c>
      <c r="G13" s="43">
        <f t="shared" ref="G13:G20" si="1">H13+I13+J13</f>
        <v>0</v>
      </c>
      <c r="H13" s="43">
        <v>0</v>
      </c>
      <c r="I13" s="43">
        <v>0</v>
      </c>
      <c r="J13" s="43">
        <v>0</v>
      </c>
    </row>
    <row r="14" ht="27" customHeight="1" spans="1:10">
      <c r="A14" s="27" t="s">
        <v>215</v>
      </c>
      <c r="B14" s="12">
        <f t="shared" si="0"/>
        <v>0</v>
      </c>
      <c r="C14" s="167">
        <f>C5+C10+C11+C13</f>
        <v>0</v>
      </c>
      <c r="D14" s="167">
        <f>D5+D10+D11+D13</f>
        <v>0</v>
      </c>
      <c r="E14" s="12">
        <f>E5+E10+E11+E13</f>
        <v>0</v>
      </c>
      <c r="F14" s="170" t="s">
        <v>166</v>
      </c>
      <c r="G14" s="12">
        <f t="shared" si="1"/>
        <v>0</v>
      </c>
      <c r="H14" s="167">
        <f>H5+H8+H13</f>
        <v>0</v>
      </c>
      <c r="I14" s="167">
        <f>I5+I8+I13</f>
        <v>0</v>
      </c>
      <c r="J14" s="12">
        <f>J5+J8+J13</f>
        <v>0</v>
      </c>
    </row>
    <row r="15" ht="27" customHeight="1" spans="1:10">
      <c r="A15" s="27" t="s">
        <v>216</v>
      </c>
      <c r="B15" s="56">
        <f t="shared" si="0"/>
        <v>0</v>
      </c>
      <c r="C15" s="64">
        <v>0</v>
      </c>
      <c r="D15" s="33">
        <v>0</v>
      </c>
      <c r="E15" s="13">
        <v>0</v>
      </c>
      <c r="F15" s="170" t="s">
        <v>167</v>
      </c>
      <c r="G15" s="56">
        <f t="shared" si="1"/>
        <v>0</v>
      </c>
      <c r="H15" s="64">
        <v>0</v>
      </c>
      <c r="I15" s="33">
        <v>0</v>
      </c>
      <c r="J15" s="13">
        <v>0</v>
      </c>
    </row>
    <row r="16" ht="27" customHeight="1" spans="1:10">
      <c r="A16" s="27" t="s">
        <v>217</v>
      </c>
      <c r="B16" s="56">
        <f t="shared" si="0"/>
        <v>0</v>
      </c>
      <c r="C16" s="43">
        <v>0</v>
      </c>
      <c r="D16" s="40">
        <v>0</v>
      </c>
      <c r="E16" s="13">
        <v>0</v>
      </c>
      <c r="F16" s="170" t="s">
        <v>168</v>
      </c>
      <c r="G16" s="56">
        <f t="shared" si="1"/>
        <v>0</v>
      </c>
      <c r="H16" s="43">
        <v>0</v>
      </c>
      <c r="I16" s="40">
        <v>0</v>
      </c>
      <c r="J16" s="13">
        <v>0</v>
      </c>
    </row>
    <row r="17" ht="27" customHeight="1" spans="1:10">
      <c r="A17" s="27" t="s">
        <v>218</v>
      </c>
      <c r="B17" s="167">
        <f t="shared" si="0"/>
        <v>0</v>
      </c>
      <c r="C17" s="167">
        <f>C14+C15+C16</f>
        <v>0</v>
      </c>
      <c r="D17" s="153">
        <f>D14+D15+D16</f>
        <v>0</v>
      </c>
      <c r="E17" s="154">
        <f>E14+E15+E16</f>
        <v>0</v>
      </c>
      <c r="F17" s="27" t="s">
        <v>169</v>
      </c>
      <c r="G17" s="12">
        <f t="shared" si="1"/>
        <v>0</v>
      </c>
      <c r="H17" s="12">
        <f>H14+H15+H16</f>
        <v>0</v>
      </c>
      <c r="I17" s="56">
        <f>I14+I15+I16</f>
        <v>0</v>
      </c>
      <c r="J17" s="154">
        <f>J14+J15+J16</f>
        <v>0</v>
      </c>
    </row>
    <row r="18" ht="27" customHeight="1" spans="1:10">
      <c r="A18" s="25"/>
      <c r="B18" s="168"/>
      <c r="C18" s="84"/>
      <c r="D18" s="84"/>
      <c r="E18" s="84"/>
      <c r="F18" s="27" t="s">
        <v>170</v>
      </c>
      <c r="G18" s="12">
        <f t="shared" si="1"/>
        <v>0</v>
      </c>
      <c r="H18" s="12">
        <f>C17-H17</f>
        <v>0</v>
      </c>
      <c r="I18" s="56">
        <f>D17-I17</f>
        <v>0</v>
      </c>
      <c r="J18" s="47">
        <f>E17-J17</f>
        <v>0</v>
      </c>
    </row>
    <row r="19" ht="27" customHeight="1" spans="1:10">
      <c r="A19" s="27" t="s">
        <v>219</v>
      </c>
      <c r="B19" s="56">
        <f>C19+D19+E19</f>
        <v>0</v>
      </c>
      <c r="C19" s="43">
        <v>0</v>
      </c>
      <c r="D19" s="43">
        <v>0</v>
      </c>
      <c r="E19" s="64">
        <v>0</v>
      </c>
      <c r="F19" s="27" t="s">
        <v>171</v>
      </c>
      <c r="G19" s="12">
        <f t="shared" si="1"/>
        <v>0</v>
      </c>
      <c r="H19" s="12">
        <f>C19+H18</f>
        <v>0</v>
      </c>
      <c r="I19" s="56">
        <f>D19+I18</f>
        <v>0</v>
      </c>
      <c r="J19" s="47">
        <f>E19+J18</f>
        <v>0</v>
      </c>
    </row>
    <row r="20" ht="27" customHeight="1" spans="1:10">
      <c r="A20" s="86" t="s">
        <v>158</v>
      </c>
      <c r="B20" s="12">
        <f>C20+D20+E20</f>
        <v>0</v>
      </c>
      <c r="C20" s="12">
        <f>C17+C19</f>
        <v>0</v>
      </c>
      <c r="D20" s="56">
        <f>D17+D19</f>
        <v>0</v>
      </c>
      <c r="E20" s="47">
        <f>E17+E19</f>
        <v>0</v>
      </c>
      <c r="F20" s="86" t="s">
        <v>159</v>
      </c>
      <c r="G20" s="12">
        <f t="shared" si="1"/>
        <v>0</v>
      </c>
      <c r="H20" s="12">
        <f>H17+H19</f>
        <v>0</v>
      </c>
      <c r="I20" s="56">
        <f>I17+I19</f>
        <v>0</v>
      </c>
      <c r="J20" s="47">
        <f>J17+J19</f>
        <v>0</v>
      </c>
    </row>
    <row r="21" ht="27" customHeight="1" spans="1:10">
      <c r="A21" s="155"/>
      <c r="B21" s="61"/>
      <c r="C21" s="61"/>
      <c r="D21" s="61"/>
      <c r="E21" s="155"/>
      <c r="F21" s="155"/>
      <c r="G21" s="61"/>
      <c r="H21" s="61"/>
      <c r="I21" s="61"/>
      <c r="J21" s="21" t="s">
        <v>220</v>
      </c>
    </row>
  </sheetData>
  <mergeCells count="1">
    <mergeCell ref="A1:J1"/>
  </mergeCells>
  <printOptions horizontalCentered="1"/>
  <pageMargins left="0.393700787401575" right="0.393700787401575" top="0.78740157480315" bottom="0.78740157480315" header="0.51181" footer="0.51181"/>
  <pageSetup paperSize="9" scale="90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GridLines="0" workbookViewId="0">
      <pane topLeftCell="A6" activePane="bottomRight" state="frozen"/>
      <selection activeCell="A1" sqref="A1:D1"/>
    </sheetView>
  </sheetViews>
  <sheetFormatPr defaultColWidth="8" defaultRowHeight="13.5" outlineLevelCol="3"/>
  <cols>
    <col min="1" max="1" width="29.975" style="1"/>
    <col min="2" max="2" width="27.1083333333333" style="1"/>
    <col min="3" max="3" width="31.6916666666667" style="1"/>
    <col min="4" max="4" width="27.1083333333333" style="1"/>
  </cols>
  <sheetData>
    <row r="1" ht="36.75" customHeight="1" spans="1:4">
      <c r="A1" s="19" t="s">
        <v>221</v>
      </c>
      <c r="B1" s="19"/>
      <c r="C1" s="19"/>
      <c r="D1" s="19"/>
    </row>
    <row r="2" ht="14.25" customHeight="1" spans="1:4">
      <c r="A2" s="115"/>
      <c r="B2" s="115"/>
      <c r="C2" s="115"/>
      <c r="D2" s="115"/>
    </row>
    <row r="3" ht="18" customHeight="1" spans="1:4">
      <c r="A3" s="20"/>
      <c r="B3" s="20"/>
      <c r="C3" s="20"/>
      <c r="D3" s="21" t="s">
        <v>222</v>
      </c>
    </row>
    <row r="4" ht="18" customHeight="1" spans="1:4">
      <c r="A4" s="23" t="s">
        <v>49</v>
      </c>
      <c r="B4" s="23"/>
      <c r="C4" s="163"/>
      <c r="D4" s="24" t="s">
        <v>50</v>
      </c>
    </row>
    <row r="5" ht="27" customHeight="1" spans="1:4">
      <c r="A5" s="52" t="s">
        <v>51</v>
      </c>
      <c r="B5" s="52" t="s">
        <v>105</v>
      </c>
      <c r="C5" s="52" t="s">
        <v>51</v>
      </c>
      <c r="D5" s="52" t="s">
        <v>105</v>
      </c>
    </row>
    <row r="6" ht="27" customHeight="1" spans="1:4">
      <c r="A6" s="30" t="s">
        <v>223</v>
      </c>
      <c r="B6" s="64">
        <v>5703955.09</v>
      </c>
      <c r="C6" s="30" t="s">
        <v>224</v>
      </c>
      <c r="D6" s="64">
        <v>700328.7</v>
      </c>
    </row>
    <row r="7" ht="27" customHeight="1" spans="1:4">
      <c r="A7" s="30" t="s">
        <v>108</v>
      </c>
      <c r="B7" s="64">
        <v>175981.26</v>
      </c>
      <c r="C7" s="30" t="s">
        <v>225</v>
      </c>
      <c r="D7" s="64">
        <v>192858.02</v>
      </c>
    </row>
    <row r="8" ht="27" customHeight="1" spans="1:4">
      <c r="A8" s="30" t="s">
        <v>188</v>
      </c>
      <c r="B8" s="64">
        <v>0</v>
      </c>
      <c r="C8" s="30" t="s">
        <v>226</v>
      </c>
      <c r="D8" s="64">
        <v>0</v>
      </c>
    </row>
    <row r="9" ht="27" customHeight="1" spans="1:4">
      <c r="A9" s="30"/>
      <c r="B9" s="64"/>
      <c r="C9" s="30" t="s">
        <v>227</v>
      </c>
      <c r="D9" s="64">
        <v>0</v>
      </c>
    </row>
    <row r="10" ht="27" customHeight="1" spans="1:4">
      <c r="A10" s="30" t="s">
        <v>228</v>
      </c>
      <c r="B10" s="64">
        <v>0</v>
      </c>
      <c r="C10" s="30" t="s">
        <v>115</v>
      </c>
      <c r="D10" s="64">
        <v>336684.01</v>
      </c>
    </row>
    <row r="11" ht="27" customHeight="1" spans="1:4">
      <c r="A11" s="30" t="s">
        <v>215</v>
      </c>
      <c r="B11" s="47">
        <f>B6+B7+B8+B10</f>
        <v>5879936.35</v>
      </c>
      <c r="C11" s="30" t="s">
        <v>229</v>
      </c>
      <c r="D11" s="47">
        <f>D6+D8+D9+D10</f>
        <v>1037012.71</v>
      </c>
    </row>
    <row r="12" ht="27" customHeight="1" spans="1:4">
      <c r="A12" s="30" t="s">
        <v>216</v>
      </c>
      <c r="B12" s="64">
        <v>0</v>
      </c>
      <c r="C12" s="30" t="s">
        <v>230</v>
      </c>
      <c r="D12" s="64">
        <v>0</v>
      </c>
    </row>
    <row r="13" ht="27" customHeight="1" spans="1:4">
      <c r="A13" s="30" t="s">
        <v>217</v>
      </c>
      <c r="B13" s="64">
        <v>0</v>
      </c>
      <c r="C13" s="30" t="s">
        <v>231</v>
      </c>
      <c r="D13" s="64">
        <v>720000</v>
      </c>
    </row>
    <row r="14" ht="27" customHeight="1" spans="1:4">
      <c r="A14" s="30" t="s">
        <v>218</v>
      </c>
      <c r="B14" s="47">
        <f>B11+B12+B13</f>
        <v>5879936.35</v>
      </c>
      <c r="C14" s="30" t="s">
        <v>232</v>
      </c>
      <c r="D14" s="47">
        <f>D11+D12+D13</f>
        <v>1757012.71</v>
      </c>
    </row>
    <row r="15" ht="27" customHeight="1" spans="1:4">
      <c r="A15" s="25"/>
      <c r="B15" s="25"/>
      <c r="C15" s="30" t="s">
        <v>233</v>
      </c>
      <c r="D15" s="47">
        <f>B14-D14</f>
        <v>4122923.64</v>
      </c>
    </row>
    <row r="16" ht="27" customHeight="1" spans="1:4">
      <c r="A16" s="30" t="s">
        <v>219</v>
      </c>
      <c r="B16" s="64">
        <v>8544950.89</v>
      </c>
      <c r="C16" s="30" t="s">
        <v>234</v>
      </c>
      <c r="D16" s="47">
        <f>B16+D15</f>
        <v>12667874.53</v>
      </c>
    </row>
    <row r="17" ht="27" customHeight="1" spans="1:4">
      <c r="A17" s="30" t="s">
        <v>235</v>
      </c>
      <c r="B17" s="64">
        <v>0</v>
      </c>
      <c r="C17" s="30" t="s">
        <v>235</v>
      </c>
      <c r="D17" s="64">
        <v>0</v>
      </c>
    </row>
    <row r="18" ht="27" customHeight="1" spans="1:4">
      <c r="A18" s="25" t="s">
        <v>133</v>
      </c>
      <c r="B18" s="47">
        <f>B14+B16</f>
        <v>14424887.24</v>
      </c>
      <c r="C18" s="25" t="s">
        <v>133</v>
      </c>
      <c r="D18" s="47">
        <f>D14+D16</f>
        <v>14424887.24</v>
      </c>
    </row>
    <row r="19" ht="27" customHeight="1" spans="1:4">
      <c r="A19" s="20"/>
      <c r="B19" s="20"/>
      <c r="C19" s="20"/>
      <c r="D19" s="21" t="s">
        <v>236</v>
      </c>
    </row>
  </sheetData>
  <mergeCells count="1">
    <mergeCell ref="A1:D1"/>
  </mergeCells>
  <printOptions horizontalCentered="1"/>
  <pageMargins left="0.393700787401575" right="0.393700787401575" top="0.78740157480315" bottom="0.78740157480315" header="0.51181" footer="0.51181"/>
  <pageSetup paperSize="9" scale="75" pageOrder="overThenDown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showGridLines="0" workbookViewId="0">
      <pane topLeftCell="A6" activePane="bottomRight" state="frozen"/>
      <selection activeCell="A1" sqref="A1:D1"/>
    </sheetView>
  </sheetViews>
  <sheetFormatPr defaultColWidth="8" defaultRowHeight="13.5" outlineLevelCol="3"/>
  <cols>
    <col min="1" max="1" width="26.675" style="1"/>
    <col min="2" max="2" width="27.1083333333333" style="1"/>
    <col min="3" max="3" width="35.85" style="1"/>
    <col min="4" max="4" width="30.4" style="1"/>
  </cols>
  <sheetData>
    <row r="1" ht="35.25" customHeight="1" spans="1:4">
      <c r="A1" s="19" t="s">
        <v>237</v>
      </c>
      <c r="B1" s="19"/>
      <c r="C1" s="19"/>
      <c r="D1" s="19"/>
    </row>
    <row r="2" ht="14.25" customHeight="1" spans="1:4">
      <c r="A2" s="115"/>
      <c r="B2" s="115"/>
      <c r="C2" s="115"/>
      <c r="D2" s="115"/>
    </row>
    <row r="3" ht="18" customHeight="1" spans="1:4">
      <c r="A3" s="20"/>
      <c r="B3" s="20"/>
      <c r="C3" s="20"/>
      <c r="D3" s="21" t="s">
        <v>238</v>
      </c>
    </row>
    <row r="4" ht="18" customHeight="1" spans="1:4">
      <c r="A4" s="23" t="s">
        <v>49</v>
      </c>
      <c r="B4" s="23"/>
      <c r="C4" s="163"/>
      <c r="D4" s="24" t="s">
        <v>50</v>
      </c>
    </row>
    <row r="5" ht="27" customHeight="1" spans="1:4">
      <c r="A5" s="52" t="s">
        <v>51</v>
      </c>
      <c r="B5" s="52" t="s">
        <v>105</v>
      </c>
      <c r="C5" s="52" t="s">
        <v>51</v>
      </c>
      <c r="D5" s="52" t="s">
        <v>105</v>
      </c>
    </row>
    <row r="6" ht="27" customHeight="1" spans="1:4">
      <c r="A6" s="30" t="s">
        <v>239</v>
      </c>
      <c r="B6" s="64">
        <v>7427391.1</v>
      </c>
      <c r="C6" s="30" t="s">
        <v>240</v>
      </c>
      <c r="D6" s="64">
        <v>1102896</v>
      </c>
    </row>
    <row r="7" ht="27" customHeight="1" spans="1:4">
      <c r="A7" s="30" t="s">
        <v>108</v>
      </c>
      <c r="B7" s="64">
        <v>963896.4</v>
      </c>
      <c r="C7" s="30" t="s">
        <v>241</v>
      </c>
      <c r="D7" s="64">
        <v>280339.5</v>
      </c>
    </row>
    <row r="8" ht="27" customHeight="1" spans="1:4">
      <c r="A8" s="30" t="s">
        <v>188</v>
      </c>
      <c r="B8" s="64">
        <v>0</v>
      </c>
      <c r="C8" s="30" t="s">
        <v>113</v>
      </c>
      <c r="D8" s="64">
        <v>0</v>
      </c>
    </row>
    <row r="9" ht="27" customHeight="1" spans="1:4">
      <c r="A9" s="164"/>
      <c r="B9" s="64"/>
      <c r="C9" s="30" t="s">
        <v>242</v>
      </c>
      <c r="D9" s="64">
        <v>118171</v>
      </c>
    </row>
    <row r="10" ht="27" customHeight="1" spans="1:4">
      <c r="A10" s="25"/>
      <c r="B10" s="25"/>
      <c r="C10" s="30" t="s">
        <v>243</v>
      </c>
      <c r="D10" s="64">
        <v>186673.08</v>
      </c>
    </row>
    <row r="11" ht="27" customHeight="1" spans="1:4">
      <c r="A11" s="25"/>
      <c r="B11" s="25"/>
      <c r="C11" s="30" t="s">
        <v>244</v>
      </c>
      <c r="D11" s="64">
        <v>0</v>
      </c>
    </row>
    <row r="12" ht="27" customHeight="1" spans="1:4">
      <c r="A12" s="25"/>
      <c r="B12" s="25"/>
      <c r="C12" s="30" t="s">
        <v>245</v>
      </c>
      <c r="D12" s="64">
        <v>3253.8</v>
      </c>
    </row>
    <row r="13" ht="27" customHeight="1" spans="1:4">
      <c r="A13" s="107" t="s">
        <v>228</v>
      </c>
      <c r="B13" s="165">
        <v>0</v>
      </c>
      <c r="C13" s="30" t="s">
        <v>246</v>
      </c>
      <c r="D13" s="64">
        <v>3788.3</v>
      </c>
    </row>
    <row r="14" ht="27" customHeight="1" spans="1:4">
      <c r="A14" s="30" t="s">
        <v>191</v>
      </c>
      <c r="B14" s="64">
        <v>0</v>
      </c>
      <c r="C14" s="30" t="s">
        <v>247</v>
      </c>
      <c r="D14" s="64">
        <v>0</v>
      </c>
    </row>
    <row r="15" ht="27" customHeight="1" spans="1:4">
      <c r="A15" s="30" t="s">
        <v>192</v>
      </c>
      <c r="B15" s="47">
        <f>B6+B7+B8+B13+B14</f>
        <v>8391287.5</v>
      </c>
      <c r="C15" s="30" t="s">
        <v>248</v>
      </c>
      <c r="D15" s="47">
        <f>D6+D7+D8+D9+D10+D11+D12+D13+D14</f>
        <v>1695121.68</v>
      </c>
    </row>
    <row r="16" ht="27" customHeight="1" spans="1:4">
      <c r="A16" s="30" t="s">
        <v>193</v>
      </c>
      <c r="B16" s="64">
        <v>0</v>
      </c>
      <c r="C16" s="30" t="s">
        <v>249</v>
      </c>
      <c r="D16" s="64">
        <v>0</v>
      </c>
    </row>
    <row r="17" ht="27" customHeight="1" spans="1:4">
      <c r="A17" s="30" t="s">
        <v>194</v>
      </c>
      <c r="B17" s="64">
        <v>0</v>
      </c>
      <c r="C17" s="30" t="s">
        <v>250</v>
      </c>
      <c r="D17" s="64">
        <v>1910000</v>
      </c>
    </row>
    <row r="18" ht="27" customHeight="1" spans="1:4">
      <c r="A18" s="30" t="s">
        <v>195</v>
      </c>
      <c r="B18" s="47">
        <f>B15+B16+B17</f>
        <v>8391287.5</v>
      </c>
      <c r="C18" s="30" t="s">
        <v>251</v>
      </c>
      <c r="D18" s="47">
        <f>D15+D16+D17</f>
        <v>3605121.68</v>
      </c>
    </row>
    <row r="19" ht="27" customHeight="1" spans="1:4">
      <c r="A19" s="25"/>
      <c r="B19" s="25"/>
      <c r="C19" s="30" t="s">
        <v>252</v>
      </c>
      <c r="D19" s="47">
        <f>B18-D18</f>
        <v>4786165.82</v>
      </c>
    </row>
    <row r="20" ht="27" customHeight="1" spans="1:4">
      <c r="A20" s="25"/>
      <c r="B20" s="25"/>
      <c r="C20" s="30" t="s">
        <v>253</v>
      </c>
      <c r="D20" s="64">
        <v>0</v>
      </c>
    </row>
    <row r="21" ht="27" customHeight="1" spans="1:4">
      <c r="A21" s="30" t="s">
        <v>196</v>
      </c>
      <c r="B21" s="64">
        <v>38698048.11</v>
      </c>
      <c r="C21" s="30" t="s">
        <v>254</v>
      </c>
      <c r="D21" s="47">
        <f>B21+D19-D20</f>
        <v>43484213.93</v>
      </c>
    </row>
    <row r="22" ht="27" customHeight="1" spans="1:4">
      <c r="A22" s="25" t="s">
        <v>133</v>
      </c>
      <c r="B22" s="47">
        <f>B18+B21</f>
        <v>47089335.61</v>
      </c>
      <c r="C22" s="25" t="s">
        <v>133</v>
      </c>
      <c r="D22" s="47">
        <f>D18+D21+D20</f>
        <v>47089335.61</v>
      </c>
    </row>
    <row r="23" ht="27" customHeight="1" spans="1:4">
      <c r="A23" s="20"/>
      <c r="B23" s="20"/>
      <c r="C23" s="20"/>
      <c r="D23" s="21" t="s">
        <v>255</v>
      </c>
    </row>
  </sheetData>
  <mergeCells count="1">
    <mergeCell ref="A1:D1"/>
  </mergeCells>
  <printOptions horizontalCentered="1"/>
  <pageMargins left="1.18110236220472" right="1.18110236220472" top="1.18110236220472" bottom="1.18110236220472" header="0.51181" footer="0.51181"/>
  <pageSetup paperSize="9" pageOrder="overThenDown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GridLines="0" workbookViewId="0">
      <pane topLeftCell="A5" activePane="bottomRight" state="frozen"/>
      <selection activeCell="A1" sqref="A1:D1"/>
    </sheetView>
  </sheetViews>
  <sheetFormatPr defaultColWidth="8" defaultRowHeight="13.5" outlineLevelCol="3"/>
  <cols>
    <col min="1" max="1" width="31.4083333333333" style="1"/>
    <col min="2" max="2" width="27.1083333333333" style="1"/>
    <col min="3" max="3" width="31.4083333333333" style="1"/>
    <col min="4" max="4" width="27.1083333333333" style="1"/>
  </cols>
  <sheetData>
    <row r="1" ht="35.25" customHeight="1" spans="1:4">
      <c r="A1" s="19" t="s">
        <v>256</v>
      </c>
      <c r="B1" s="19"/>
      <c r="C1" s="19"/>
      <c r="D1" s="19"/>
    </row>
    <row r="2" ht="18.75" customHeight="1" spans="1:4">
      <c r="A2" s="156"/>
      <c r="B2" s="156"/>
      <c r="C2" s="156"/>
      <c r="D2" s="157" t="s">
        <v>257</v>
      </c>
    </row>
    <row r="3" ht="18.75" customHeight="1" spans="1:4">
      <c r="A3" s="158" t="s">
        <v>49</v>
      </c>
      <c r="B3" s="158"/>
      <c r="C3" s="158"/>
      <c r="D3" s="159" t="s">
        <v>50</v>
      </c>
    </row>
    <row r="4" ht="27" customHeight="1" spans="1:4">
      <c r="A4" s="25" t="s">
        <v>258</v>
      </c>
      <c r="B4" s="25" t="s">
        <v>139</v>
      </c>
      <c r="C4" s="25" t="s">
        <v>78</v>
      </c>
      <c r="D4" s="25" t="s">
        <v>139</v>
      </c>
    </row>
    <row r="5" ht="27" customHeight="1" spans="1:4">
      <c r="A5" s="30" t="s">
        <v>259</v>
      </c>
      <c r="B5" s="64">
        <v>0</v>
      </c>
      <c r="C5" s="106" t="s">
        <v>260</v>
      </c>
      <c r="D5" s="64">
        <v>0</v>
      </c>
    </row>
    <row r="6" ht="27" customHeight="1" spans="1:4">
      <c r="A6" s="30" t="s">
        <v>108</v>
      </c>
      <c r="B6" s="64">
        <v>0</v>
      </c>
      <c r="C6" s="106" t="s">
        <v>261</v>
      </c>
      <c r="D6" s="64">
        <v>0</v>
      </c>
    </row>
    <row r="7" ht="27" customHeight="1" spans="1:4">
      <c r="A7" s="30" t="s">
        <v>188</v>
      </c>
      <c r="B7" s="64">
        <v>0</v>
      </c>
      <c r="C7" s="106" t="s">
        <v>262</v>
      </c>
      <c r="D7" s="64">
        <v>0</v>
      </c>
    </row>
    <row r="8" ht="27" customHeight="1" spans="1:4">
      <c r="A8" s="30" t="s">
        <v>190</v>
      </c>
      <c r="B8" s="64">
        <v>0</v>
      </c>
      <c r="C8" s="106" t="s">
        <v>214</v>
      </c>
      <c r="D8" s="64">
        <v>0</v>
      </c>
    </row>
    <row r="9" ht="27" customHeight="1" spans="1:4">
      <c r="A9" s="30" t="s">
        <v>215</v>
      </c>
      <c r="B9" s="47">
        <f>B5+B6+B7+B8</f>
        <v>0</v>
      </c>
      <c r="C9" s="106" t="s">
        <v>166</v>
      </c>
      <c r="D9" s="160">
        <f>D5+D7+D8</f>
        <v>0</v>
      </c>
    </row>
    <row r="10" ht="27" customHeight="1" spans="1:4">
      <c r="A10" s="30" t="s">
        <v>216</v>
      </c>
      <c r="B10" s="64">
        <v>0</v>
      </c>
      <c r="C10" s="106" t="s">
        <v>167</v>
      </c>
      <c r="D10" s="161">
        <v>0</v>
      </c>
    </row>
    <row r="11" ht="27" customHeight="1" spans="1:4">
      <c r="A11" s="30" t="s">
        <v>217</v>
      </c>
      <c r="B11" s="64">
        <v>0</v>
      </c>
      <c r="C11" s="106" t="s">
        <v>168</v>
      </c>
      <c r="D11" s="161">
        <v>0</v>
      </c>
    </row>
    <row r="12" ht="27" customHeight="1" spans="1:4">
      <c r="A12" s="30" t="s">
        <v>218</v>
      </c>
      <c r="B12" s="47">
        <f>B9+B10+B11</f>
        <v>0</v>
      </c>
      <c r="C12" s="106" t="s">
        <v>169</v>
      </c>
      <c r="D12" s="160">
        <f>D9+D10+D11</f>
        <v>0</v>
      </c>
    </row>
    <row r="13" ht="27" customHeight="1" spans="1:4">
      <c r="A13" s="25"/>
      <c r="B13" s="25"/>
      <c r="C13" s="106" t="s">
        <v>170</v>
      </c>
      <c r="D13" s="160">
        <f>B12-D12</f>
        <v>0</v>
      </c>
    </row>
    <row r="14" ht="27" customHeight="1" spans="1:4">
      <c r="A14" s="30" t="s">
        <v>219</v>
      </c>
      <c r="B14" s="64">
        <v>0</v>
      </c>
      <c r="C14" s="106" t="s">
        <v>171</v>
      </c>
      <c r="D14" s="160">
        <f>B14+D13</f>
        <v>0</v>
      </c>
    </row>
    <row r="15" ht="27" customHeight="1" spans="1:4">
      <c r="A15" s="25" t="s">
        <v>158</v>
      </c>
      <c r="B15" s="47">
        <f>B12+B14</f>
        <v>0</v>
      </c>
      <c r="C15" s="162" t="s">
        <v>158</v>
      </c>
      <c r="D15" s="160">
        <f>D12+D14</f>
        <v>0</v>
      </c>
    </row>
    <row r="16" ht="27" customHeight="1" spans="1:4">
      <c r="A16" s="155"/>
      <c r="B16" s="155"/>
      <c r="C16" s="155"/>
      <c r="D16" s="21" t="s">
        <v>263</v>
      </c>
    </row>
  </sheetData>
  <mergeCells count="2">
    <mergeCell ref="A1:D1"/>
    <mergeCell ref="B2:C2"/>
  </mergeCells>
  <printOptions horizontalCentered="1"/>
  <pageMargins left="1.18110236220472" right="1.18110236220472" top="0.78740157480315" bottom="0.78740157480315" header="0.51181" footer="0.51181"/>
  <pageSetup paperSize="9" scale="85" pageOrder="overThenDown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showGridLines="0" showZeros="0" workbookViewId="0">
      <pane topLeftCell="B5" activePane="bottomRight" state="frozen"/>
      <selection activeCell="A1" sqref="A1:M1"/>
    </sheetView>
  </sheetViews>
  <sheetFormatPr defaultColWidth="8" defaultRowHeight="13.5"/>
  <cols>
    <col min="1" max="1" width="28.6833333333333" style="1"/>
    <col min="2" max="8" width="27.1083333333333" style="1"/>
    <col min="9" max="13" width="20.3666666666667" style="1"/>
  </cols>
  <sheetData>
    <row r="1" ht="35.25" customHeight="1" spans="1:13">
      <c r="A1" s="19" t="s">
        <v>264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14.25" spans="1:13">
      <c r="A2" s="20"/>
      <c r="B2" s="20"/>
      <c r="C2" s="20"/>
      <c r="D2" s="20"/>
      <c r="E2" s="20"/>
      <c r="F2" s="20"/>
      <c r="G2" s="20"/>
      <c r="H2" s="20"/>
      <c r="I2" s="21"/>
      <c r="J2" s="20"/>
      <c r="K2" s="20"/>
      <c r="L2" s="20"/>
      <c r="M2" s="21" t="s">
        <v>265</v>
      </c>
    </row>
    <row r="3" ht="14.25" spans="1:13">
      <c r="A3" s="23" t="s">
        <v>49</v>
      </c>
      <c r="B3" s="23"/>
      <c r="C3" s="23"/>
      <c r="D3" s="23"/>
      <c r="E3" s="23"/>
      <c r="F3" s="23"/>
      <c r="G3" s="23"/>
      <c r="H3" s="23"/>
      <c r="I3" s="24"/>
      <c r="J3" s="23"/>
      <c r="K3" s="23"/>
      <c r="L3" s="23"/>
      <c r="M3" s="24" t="s">
        <v>50</v>
      </c>
    </row>
    <row r="4" ht="30" customHeight="1" spans="1:13">
      <c r="A4" s="25" t="s">
        <v>266</v>
      </c>
      <c r="B4" s="25" t="s">
        <v>267</v>
      </c>
      <c r="C4" s="52" t="s">
        <v>80</v>
      </c>
      <c r="D4" s="52" t="s">
        <v>268</v>
      </c>
      <c r="E4" s="52" t="s">
        <v>269</v>
      </c>
      <c r="F4" s="52" t="s">
        <v>270</v>
      </c>
      <c r="G4" s="52" t="s">
        <v>203</v>
      </c>
      <c r="H4" s="52" t="s">
        <v>202</v>
      </c>
      <c r="I4" s="52" t="s">
        <v>201</v>
      </c>
      <c r="J4" s="52" t="s">
        <v>58</v>
      </c>
      <c r="K4" s="52" t="s">
        <v>59</v>
      </c>
      <c r="L4" s="52" t="s">
        <v>60</v>
      </c>
      <c r="M4" s="52" t="s">
        <v>271</v>
      </c>
    </row>
    <row r="5" ht="24.75" customHeight="1" spans="1:13">
      <c r="A5" s="30" t="s">
        <v>272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ht="24.75" customHeight="1" spans="1:13">
      <c r="A6" s="30" t="s">
        <v>273</v>
      </c>
      <c r="B6" s="47">
        <f>C6+D6+E6+F6+G6+H6+I6+J6+K6+L6+M6</f>
        <v>573377997.89</v>
      </c>
      <c r="C6" s="47">
        <f>C7+C9+C10+C11</f>
        <v>109509206.55</v>
      </c>
      <c r="D6" s="47">
        <f>D7+D9+D10+D11</f>
        <v>216714181.42</v>
      </c>
      <c r="E6" s="47">
        <f>E7+E9+E10+E11</f>
        <v>144094389.37</v>
      </c>
      <c r="F6" s="47">
        <f t="shared" ref="F6:M6" si="0">F7+F9+F10</f>
        <v>0</v>
      </c>
      <c r="G6" s="47">
        <f t="shared" si="0"/>
        <v>0</v>
      </c>
      <c r="H6" s="47">
        <f t="shared" si="0"/>
        <v>0</v>
      </c>
      <c r="I6" s="47">
        <f t="shared" si="0"/>
        <v>0</v>
      </c>
      <c r="J6" s="47">
        <f t="shared" si="0"/>
        <v>8414497.5</v>
      </c>
      <c r="K6" s="47">
        <f t="shared" si="0"/>
        <v>38334531.02</v>
      </c>
      <c r="L6" s="47">
        <f t="shared" si="0"/>
        <v>0</v>
      </c>
      <c r="M6" s="47">
        <f t="shared" si="0"/>
        <v>56311192.03</v>
      </c>
    </row>
    <row r="7" ht="24.75" customHeight="1" spans="1:13">
      <c r="A7" s="30" t="s">
        <v>274</v>
      </c>
      <c r="B7" s="47">
        <f>C7+D7+E7+F7+G7+H7+I7+J7+K7+L7+M7</f>
        <v>573377997.89</v>
      </c>
      <c r="C7" s="64">
        <v>109509206.55</v>
      </c>
      <c r="D7" s="64">
        <v>216714181.42</v>
      </c>
      <c r="E7" s="64">
        <v>144094389.37</v>
      </c>
      <c r="F7" s="64">
        <v>0</v>
      </c>
      <c r="G7" s="64">
        <v>0</v>
      </c>
      <c r="H7" s="64">
        <v>0</v>
      </c>
      <c r="I7" s="64">
        <v>0</v>
      </c>
      <c r="J7" s="64">
        <v>8414497.5</v>
      </c>
      <c r="K7" s="64">
        <v>38334531.02</v>
      </c>
      <c r="L7" s="64">
        <v>0</v>
      </c>
      <c r="M7" s="64">
        <v>56311192.03</v>
      </c>
    </row>
    <row r="8" ht="24.75" customHeight="1" spans="1:13">
      <c r="A8" s="30" t="s">
        <v>275</v>
      </c>
      <c r="B8" s="47">
        <f>C8+D8+E8+F8+G8+H8+I8+J8+K8+L8+M8</f>
        <v>220000000</v>
      </c>
      <c r="C8" s="64">
        <v>0</v>
      </c>
      <c r="D8" s="64">
        <v>180000000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5000000</v>
      </c>
      <c r="K8" s="64">
        <v>35000000</v>
      </c>
      <c r="L8" s="64">
        <v>0</v>
      </c>
      <c r="M8" s="64">
        <v>0</v>
      </c>
    </row>
    <row r="9" ht="24.75" customHeight="1" spans="1:13">
      <c r="A9" s="30" t="s">
        <v>276</v>
      </c>
      <c r="B9" s="47">
        <f>C9+D9+E9+F9+G9+H9+I9+J9+K9+L9+M9</f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</row>
    <row r="10" ht="24.75" customHeight="1" spans="1:13">
      <c r="A10" s="30" t="s">
        <v>277</v>
      </c>
      <c r="B10" s="47">
        <f>C10+D10+E10+F10+G10+H10+I10+J10+K10+L10+M10</f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</row>
    <row r="11" ht="24.75" customHeight="1" spans="1:13">
      <c r="A11" s="30" t="s">
        <v>278</v>
      </c>
      <c r="B11" s="36">
        <f>C11+D11+E11</f>
        <v>0</v>
      </c>
      <c r="C11" s="43">
        <v>0</v>
      </c>
      <c r="D11" s="43">
        <v>0</v>
      </c>
      <c r="E11" s="43">
        <v>0</v>
      </c>
      <c r="F11" s="26" t="s">
        <v>70</v>
      </c>
      <c r="G11" s="26" t="s">
        <v>70</v>
      </c>
      <c r="H11" s="26" t="s">
        <v>70</v>
      </c>
      <c r="I11" s="26" t="s">
        <v>70</v>
      </c>
      <c r="J11" s="26" t="s">
        <v>70</v>
      </c>
      <c r="K11" s="26" t="s">
        <v>70</v>
      </c>
      <c r="L11" s="26" t="s">
        <v>70</v>
      </c>
      <c r="M11" s="26" t="s">
        <v>70</v>
      </c>
    </row>
    <row r="12" ht="24.75" customHeight="1" spans="1:13">
      <c r="A12" s="30" t="s">
        <v>279</v>
      </c>
      <c r="B12" s="154">
        <f>C12+D12+E12+F12+G12+H12+I12+J12+K12+L12+M12</f>
        <v>0</v>
      </c>
      <c r="C12" s="154">
        <f t="shared" ref="C12:M12" si="1">C13+C14</f>
        <v>0</v>
      </c>
      <c r="D12" s="154">
        <f t="shared" si="1"/>
        <v>0</v>
      </c>
      <c r="E12" s="154">
        <f t="shared" si="1"/>
        <v>0</v>
      </c>
      <c r="F12" s="154">
        <f t="shared" si="1"/>
        <v>0</v>
      </c>
      <c r="G12" s="154">
        <f t="shared" si="1"/>
        <v>0</v>
      </c>
      <c r="H12" s="154">
        <f t="shared" si="1"/>
        <v>0</v>
      </c>
      <c r="I12" s="154">
        <f t="shared" si="1"/>
        <v>0</v>
      </c>
      <c r="J12" s="154">
        <f t="shared" si="1"/>
        <v>0</v>
      </c>
      <c r="K12" s="154">
        <f t="shared" si="1"/>
        <v>0</v>
      </c>
      <c r="L12" s="154">
        <f t="shared" si="1"/>
        <v>0</v>
      </c>
      <c r="M12" s="154">
        <f t="shared" si="1"/>
        <v>0</v>
      </c>
    </row>
    <row r="13" ht="24.75" customHeight="1" spans="1:13">
      <c r="A13" s="30" t="s">
        <v>280</v>
      </c>
      <c r="B13" s="47">
        <f>C13+D13+E13+F13+G13+H13+I13+J13+K13+L13+M13</f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</row>
    <row r="14" ht="24.75" customHeight="1" spans="1:13">
      <c r="A14" s="30" t="s">
        <v>281</v>
      </c>
      <c r="B14" s="47">
        <f>C14+D14+E14+F14+G14+H14+I14+J14+K14+L14+M14</f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</row>
    <row r="15" ht="24.75" customHeight="1" spans="1:13">
      <c r="A15" s="30" t="s">
        <v>282</v>
      </c>
      <c r="B15" s="47">
        <f>C15+D15+E15+F15+G15+H15+I15+J15+K15+L15+M15</f>
        <v>573377997.89</v>
      </c>
      <c r="C15" s="47">
        <f t="shared" ref="C15:M15" si="2">C6-C12</f>
        <v>109509206.55</v>
      </c>
      <c r="D15" s="47">
        <f t="shared" si="2"/>
        <v>216714181.42</v>
      </c>
      <c r="E15" s="47">
        <f t="shared" si="2"/>
        <v>144094389.37</v>
      </c>
      <c r="F15" s="47">
        <f t="shared" si="2"/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8414497.5</v>
      </c>
      <c r="K15" s="47">
        <f t="shared" si="2"/>
        <v>38334531.02</v>
      </c>
      <c r="L15" s="47">
        <f t="shared" si="2"/>
        <v>0</v>
      </c>
      <c r="M15" s="47">
        <f t="shared" si="2"/>
        <v>56311192.03</v>
      </c>
    </row>
    <row r="16" ht="24.75" customHeight="1" spans="1:13">
      <c r="A16" s="30" t="s">
        <v>283</v>
      </c>
      <c r="B16" s="64"/>
      <c r="C16" s="64"/>
      <c r="D16" s="64"/>
      <c r="E16" s="64"/>
      <c r="F16" s="84"/>
      <c r="G16" s="84"/>
      <c r="H16" s="84"/>
      <c r="I16" s="84"/>
      <c r="J16" s="84"/>
      <c r="K16" s="84"/>
      <c r="L16" s="84"/>
      <c r="M16" s="84"/>
    </row>
    <row r="17" ht="24.75" customHeight="1" spans="1:13">
      <c r="A17" s="30" t="s">
        <v>273</v>
      </c>
      <c r="B17" s="47">
        <f>C17+D17+E17+F17+G17+H17+I17+J17+K17+L17+M17</f>
        <v>454099451.94</v>
      </c>
      <c r="C17" s="47">
        <f>C18+C20+C21+C22</f>
        <v>101368.59</v>
      </c>
      <c r="D17" s="47">
        <f>D18+D20+D21+D22</f>
        <v>248233827.04</v>
      </c>
      <c r="E17" s="47">
        <f>E18+E20+E21+E22</f>
        <v>67128917.65</v>
      </c>
      <c r="F17" s="47">
        <f t="shared" ref="F17:M17" si="3">F18+F20+F21</f>
        <v>0</v>
      </c>
      <c r="G17" s="47">
        <f t="shared" si="3"/>
        <v>0</v>
      </c>
      <c r="H17" s="47">
        <f t="shared" si="3"/>
        <v>0</v>
      </c>
      <c r="I17" s="47">
        <f t="shared" si="3"/>
        <v>0</v>
      </c>
      <c r="J17" s="47">
        <f t="shared" si="3"/>
        <v>12237749.84</v>
      </c>
      <c r="K17" s="47">
        <f t="shared" si="3"/>
        <v>43238867.84</v>
      </c>
      <c r="L17" s="47">
        <f t="shared" si="3"/>
        <v>0</v>
      </c>
      <c r="M17" s="47">
        <f t="shared" si="3"/>
        <v>83158720.98</v>
      </c>
    </row>
    <row r="18" ht="24.75" customHeight="1" spans="1:13">
      <c r="A18" s="30" t="s">
        <v>274</v>
      </c>
      <c r="B18" s="47">
        <f>C18+D18+E18+F18+G18+H18+I18+J18+K18+L18+M18</f>
        <v>454099451.94</v>
      </c>
      <c r="C18" s="64">
        <v>101368.59</v>
      </c>
      <c r="D18" s="64">
        <v>248233827.04</v>
      </c>
      <c r="E18" s="64">
        <v>67128917.65</v>
      </c>
      <c r="F18" s="64">
        <v>0</v>
      </c>
      <c r="G18" s="64">
        <v>0</v>
      </c>
      <c r="H18" s="64">
        <v>0</v>
      </c>
      <c r="I18" s="64">
        <v>0</v>
      </c>
      <c r="J18" s="64">
        <v>12237749.84</v>
      </c>
      <c r="K18" s="64">
        <v>43238867.84</v>
      </c>
      <c r="L18" s="64">
        <v>0</v>
      </c>
      <c r="M18" s="64">
        <v>83158720.98</v>
      </c>
    </row>
    <row r="19" ht="24.75" customHeight="1" spans="1:13">
      <c r="A19" s="30" t="s">
        <v>275</v>
      </c>
      <c r="B19" s="47">
        <f>C19+D19+E19+F19+G19+H19+I19+J19+K19+L19+M19</f>
        <v>240000000</v>
      </c>
      <c r="C19" s="64">
        <v>0</v>
      </c>
      <c r="D19" s="64">
        <v>200000000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5000000</v>
      </c>
      <c r="K19" s="64">
        <v>35000000</v>
      </c>
      <c r="L19" s="64">
        <v>0</v>
      </c>
      <c r="M19" s="64">
        <v>0</v>
      </c>
    </row>
    <row r="20" ht="24.75" customHeight="1" spans="1:13">
      <c r="A20" s="30" t="s">
        <v>276</v>
      </c>
      <c r="B20" s="47">
        <f>C20+D20+E20+F20+G20+H20+I20+J20+K20+L20+M20</f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</row>
    <row r="21" ht="24.75" customHeight="1" spans="1:13">
      <c r="A21" s="30" t="s">
        <v>277</v>
      </c>
      <c r="B21" s="47">
        <f>C21+D21+E21+F21+G21+H21+I21+J21+K21+L21+M21</f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</row>
    <row r="22" ht="24.75" customHeight="1" spans="1:13">
      <c r="A22" s="30" t="s">
        <v>278</v>
      </c>
      <c r="B22" s="47">
        <f>C22+D22+E22</f>
        <v>0</v>
      </c>
      <c r="C22" s="43">
        <v>0</v>
      </c>
      <c r="D22" s="43">
        <v>0</v>
      </c>
      <c r="E22" s="43">
        <v>0</v>
      </c>
      <c r="F22" s="26" t="s">
        <v>70</v>
      </c>
      <c r="G22" s="26" t="s">
        <v>70</v>
      </c>
      <c r="H22" s="26" t="s">
        <v>70</v>
      </c>
      <c r="I22" s="26" t="s">
        <v>70</v>
      </c>
      <c r="J22" s="26" t="s">
        <v>70</v>
      </c>
      <c r="K22" s="26" t="s">
        <v>70</v>
      </c>
      <c r="L22" s="26" t="s">
        <v>70</v>
      </c>
      <c r="M22" s="26" t="s">
        <v>70</v>
      </c>
    </row>
    <row r="23" ht="24.75" customHeight="1" spans="1:13">
      <c r="A23" s="30" t="s">
        <v>279</v>
      </c>
      <c r="B23" s="47">
        <f>C23+D23+E23+F23+G23+H23+I23+J23+K23+L23+M23</f>
        <v>0</v>
      </c>
      <c r="C23" s="154">
        <f t="shared" ref="C23:M23" si="4">C24+C25</f>
        <v>0</v>
      </c>
      <c r="D23" s="154">
        <f t="shared" si="4"/>
        <v>0</v>
      </c>
      <c r="E23" s="154">
        <f t="shared" si="4"/>
        <v>0</v>
      </c>
      <c r="F23" s="154">
        <f t="shared" si="4"/>
        <v>0</v>
      </c>
      <c r="G23" s="154">
        <f t="shared" si="4"/>
        <v>0</v>
      </c>
      <c r="H23" s="154">
        <f t="shared" si="4"/>
        <v>0</v>
      </c>
      <c r="I23" s="154">
        <f t="shared" si="4"/>
        <v>0</v>
      </c>
      <c r="J23" s="154">
        <f t="shared" si="4"/>
        <v>0</v>
      </c>
      <c r="K23" s="154">
        <f t="shared" si="4"/>
        <v>0</v>
      </c>
      <c r="L23" s="154">
        <f t="shared" si="4"/>
        <v>0</v>
      </c>
      <c r="M23" s="154">
        <f t="shared" si="4"/>
        <v>0</v>
      </c>
    </row>
    <row r="24" ht="24.75" customHeight="1" spans="1:13">
      <c r="A24" s="30" t="s">
        <v>280</v>
      </c>
      <c r="B24" s="47">
        <f>C24+D24+E24+F24+G24+H24+I24+J24+K24+L24+M24</f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</row>
    <row r="25" ht="24.75" customHeight="1" spans="1:13">
      <c r="A25" s="30" t="s">
        <v>281</v>
      </c>
      <c r="B25" s="47">
        <f>C25+D25+E25+F25+G25+H25+I25+J25+K25+L25+M25</f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</row>
    <row r="26" ht="24.75" customHeight="1" spans="1:13">
      <c r="A26" s="30" t="s">
        <v>282</v>
      </c>
      <c r="B26" s="47">
        <f>C26+D26+E26+F26+G26+H26+I26+J26+K26+L26+M26</f>
        <v>454099451.94</v>
      </c>
      <c r="C26" s="47">
        <f t="shared" ref="C26:M26" si="5">C17-C23</f>
        <v>101368.59</v>
      </c>
      <c r="D26" s="47">
        <f t="shared" si="5"/>
        <v>248233827.04</v>
      </c>
      <c r="E26" s="47">
        <f t="shared" si="5"/>
        <v>67128917.65</v>
      </c>
      <c r="F26" s="47">
        <f t="shared" si="5"/>
        <v>0</v>
      </c>
      <c r="G26" s="47">
        <f t="shared" si="5"/>
        <v>0</v>
      </c>
      <c r="H26" s="47">
        <f t="shared" si="5"/>
        <v>0</v>
      </c>
      <c r="I26" s="47">
        <f t="shared" si="5"/>
        <v>0</v>
      </c>
      <c r="J26" s="47">
        <f t="shared" si="5"/>
        <v>12237749.84</v>
      </c>
      <c r="K26" s="47">
        <f t="shared" si="5"/>
        <v>43238867.84</v>
      </c>
      <c r="L26" s="47">
        <f t="shared" si="5"/>
        <v>0</v>
      </c>
      <c r="M26" s="47">
        <f t="shared" si="5"/>
        <v>83158720.98</v>
      </c>
    </row>
    <row r="27" ht="18.75" customHeight="1" spans="1:13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21" t="s">
        <v>284</v>
      </c>
    </row>
  </sheetData>
  <mergeCells count="1">
    <mergeCell ref="A1:M1"/>
  </mergeCells>
  <printOptions horizontalCentered="1"/>
  <pageMargins left="1.18110236220472" right="1.18110236220472" top="0.78740157480315" bottom="0.78740157480315" header="0.51181" footer="0.51181"/>
  <pageSetup paperSize="9" pageOrder="overThenDown" orientation="landscape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workbookViewId="0">
      <pane topLeftCell="B5" activePane="bottomRight" state="frozen"/>
      <selection activeCell="A1" sqref="A1:M1"/>
    </sheetView>
  </sheetViews>
  <sheetFormatPr defaultColWidth="8" defaultRowHeight="13.5"/>
  <cols>
    <col min="1" max="1" width="32.55" style="1"/>
    <col min="2" max="6" width="20.3666666666667" style="1"/>
    <col min="7" max="7" width="22.5166666666667" style="1"/>
    <col min="8" max="13" width="20.3666666666667" style="1"/>
  </cols>
  <sheetData>
    <row r="1" ht="35.25" customHeight="1" spans="1:13">
      <c r="A1" s="19" t="s">
        <v>285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14.25" spans="1:13">
      <c r="A2" s="20"/>
      <c r="B2" s="20"/>
      <c r="C2" s="20"/>
      <c r="D2" s="20"/>
      <c r="E2" s="20"/>
      <c r="F2" s="20"/>
      <c r="G2" s="20"/>
      <c r="H2" s="20"/>
      <c r="I2" s="21"/>
      <c r="J2" s="20"/>
      <c r="K2" s="20"/>
      <c r="L2" s="21"/>
      <c r="M2" s="21" t="s">
        <v>286</v>
      </c>
    </row>
    <row r="3" ht="14.25" spans="1:13">
      <c r="A3" s="150" t="s">
        <v>49</v>
      </c>
      <c r="B3" s="23"/>
      <c r="C3" s="23"/>
      <c r="D3" s="23"/>
      <c r="E3" s="23"/>
      <c r="F3" s="23"/>
      <c r="G3" s="23"/>
      <c r="H3" s="23"/>
      <c r="I3" s="24"/>
      <c r="J3" s="23"/>
      <c r="K3" s="23"/>
      <c r="L3" s="24"/>
      <c r="M3" s="24" t="s">
        <v>50</v>
      </c>
    </row>
    <row r="4" ht="35.25" customHeight="1" spans="1:13">
      <c r="A4" s="9" t="s">
        <v>266</v>
      </c>
      <c r="B4" s="110" t="s">
        <v>267</v>
      </c>
      <c r="C4" s="52" t="s">
        <v>80</v>
      </c>
      <c r="D4" s="52" t="s">
        <v>81</v>
      </c>
      <c r="E4" s="52" t="s">
        <v>269</v>
      </c>
      <c r="F4" s="52" t="s">
        <v>270</v>
      </c>
      <c r="G4" s="52" t="s">
        <v>203</v>
      </c>
      <c r="H4" s="52" t="s">
        <v>202</v>
      </c>
      <c r="I4" s="52" t="s">
        <v>201</v>
      </c>
      <c r="J4" s="52" t="s">
        <v>58</v>
      </c>
      <c r="K4" s="52" t="s">
        <v>59</v>
      </c>
      <c r="L4" s="52" t="s">
        <v>60</v>
      </c>
      <c r="M4" s="52" t="s">
        <v>271</v>
      </c>
    </row>
    <row r="5" ht="27" customHeight="1" spans="1:13">
      <c r="A5" s="11" t="s">
        <v>287</v>
      </c>
      <c r="B5" s="151">
        <f t="shared" ref="B5:B12" si="0">SUM(C5:M5)</f>
        <v>573377997.89</v>
      </c>
      <c r="C5" s="64">
        <v>109509206.55</v>
      </c>
      <c r="D5" s="64">
        <v>216714181.42</v>
      </c>
      <c r="E5" s="64">
        <v>144094389.37</v>
      </c>
      <c r="F5" s="64">
        <v>0</v>
      </c>
      <c r="G5" s="64">
        <v>0</v>
      </c>
      <c r="H5" s="64">
        <v>0</v>
      </c>
      <c r="I5" s="64">
        <v>0</v>
      </c>
      <c r="J5" s="64">
        <v>8414497.5</v>
      </c>
      <c r="K5" s="64">
        <v>38334531.02</v>
      </c>
      <c r="L5" s="64">
        <v>0</v>
      </c>
      <c r="M5" s="64">
        <v>56311192.03</v>
      </c>
    </row>
    <row r="6" ht="27" customHeight="1" spans="1:13">
      <c r="A6" s="11" t="s">
        <v>288</v>
      </c>
      <c r="B6" s="152">
        <f t="shared" si="0"/>
        <v>520924317.92</v>
      </c>
      <c r="C6" s="64">
        <v>112954608.51</v>
      </c>
      <c r="D6" s="64">
        <v>137319781.04</v>
      </c>
      <c r="E6" s="64">
        <v>170237169.43</v>
      </c>
      <c r="F6" s="64">
        <v>0</v>
      </c>
      <c r="G6" s="64">
        <v>0</v>
      </c>
      <c r="H6" s="64">
        <v>0</v>
      </c>
      <c r="I6" s="64">
        <v>0</v>
      </c>
      <c r="J6" s="64">
        <v>5879936.35</v>
      </c>
      <c r="K6" s="64">
        <v>8391287.5</v>
      </c>
      <c r="L6" s="64">
        <v>0</v>
      </c>
      <c r="M6" s="64">
        <v>86141535.09</v>
      </c>
    </row>
    <row r="7" ht="27" customHeight="1" spans="1:13">
      <c r="A7" s="11" t="s">
        <v>289</v>
      </c>
      <c r="B7" s="56">
        <f t="shared" si="0"/>
        <v>319514432.02</v>
      </c>
      <c r="C7" s="64">
        <v>111707033.96</v>
      </c>
      <c r="D7" s="64">
        <v>26049787.97</v>
      </c>
      <c r="E7" s="64">
        <v>168625647.5</v>
      </c>
      <c r="F7" s="64">
        <v>0</v>
      </c>
      <c r="G7" s="64">
        <v>0</v>
      </c>
      <c r="H7" s="64">
        <v>0</v>
      </c>
      <c r="I7" s="64">
        <v>0</v>
      </c>
      <c r="J7" s="64">
        <v>5703955.09</v>
      </c>
      <c r="K7" s="64">
        <v>7428007.5</v>
      </c>
      <c r="L7" s="64">
        <v>0</v>
      </c>
      <c r="M7" s="64">
        <v>0</v>
      </c>
    </row>
    <row r="8" ht="27" customHeight="1" spans="1:13">
      <c r="A8" s="11" t="s">
        <v>290</v>
      </c>
      <c r="B8" s="56">
        <f t="shared" si="0"/>
        <v>313697613.37</v>
      </c>
      <c r="C8" s="64">
        <v>105890215.31</v>
      </c>
      <c r="D8" s="64">
        <v>26049787.97</v>
      </c>
      <c r="E8" s="64">
        <v>168625647.5</v>
      </c>
      <c r="F8" s="64">
        <v>0</v>
      </c>
      <c r="G8" s="64">
        <v>0</v>
      </c>
      <c r="H8" s="64">
        <v>0</v>
      </c>
      <c r="I8" s="64">
        <v>0</v>
      </c>
      <c r="J8" s="64">
        <v>5703955.09</v>
      </c>
      <c r="K8" s="64">
        <v>7428007.5</v>
      </c>
      <c r="L8" s="64">
        <v>0</v>
      </c>
      <c r="M8" s="64">
        <v>0</v>
      </c>
    </row>
    <row r="9" ht="27" customHeight="1" spans="1:13">
      <c r="A9" s="11" t="s">
        <v>291</v>
      </c>
      <c r="B9" s="56">
        <f t="shared" si="0"/>
        <v>5816818.65</v>
      </c>
      <c r="C9" s="64">
        <v>5816818.65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</row>
    <row r="10" ht="27" customHeight="1" spans="1:13">
      <c r="A10" s="11" t="s">
        <v>292</v>
      </c>
      <c r="B10" s="56">
        <f t="shared" si="0"/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</row>
    <row r="11" ht="27" customHeight="1" spans="1:13">
      <c r="A11" s="11" t="s">
        <v>293</v>
      </c>
      <c r="B11" s="56">
        <f t="shared" si="0"/>
        <v>11648632.28</v>
      </c>
      <c r="C11" s="64">
        <v>1247574.55</v>
      </c>
      <c r="D11" s="64">
        <v>4919993.07</v>
      </c>
      <c r="E11" s="64">
        <v>1611521.93</v>
      </c>
      <c r="F11" s="64">
        <v>0</v>
      </c>
      <c r="G11" s="64">
        <v>0</v>
      </c>
      <c r="H11" s="64">
        <v>0</v>
      </c>
      <c r="I11" s="64">
        <v>0</v>
      </c>
      <c r="J11" s="64">
        <v>175981.26</v>
      </c>
      <c r="K11" s="64">
        <v>963280</v>
      </c>
      <c r="L11" s="64">
        <v>0</v>
      </c>
      <c r="M11" s="64">
        <v>2730281.47</v>
      </c>
    </row>
    <row r="12" ht="27" customHeight="1" spans="1:13">
      <c r="A12" s="11" t="s">
        <v>294</v>
      </c>
      <c r="B12" s="153">
        <f t="shared" si="0"/>
        <v>189761253.62</v>
      </c>
      <c r="C12" s="64">
        <v>0</v>
      </c>
      <c r="D12" s="64">
        <v>106350000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83411253.62</v>
      </c>
    </row>
    <row r="13" ht="27" customHeight="1" spans="1:13">
      <c r="A13" s="11" t="s">
        <v>295</v>
      </c>
      <c r="B13" s="152">
        <f>C13+D13+E13</f>
        <v>0</v>
      </c>
      <c r="C13" s="64">
        <v>0</v>
      </c>
      <c r="D13" s="64">
        <v>0</v>
      </c>
      <c r="E13" s="64">
        <v>0</v>
      </c>
      <c r="F13" s="25" t="s">
        <v>70</v>
      </c>
      <c r="G13" s="25" t="s">
        <v>70</v>
      </c>
      <c r="H13" s="25" t="s">
        <v>70</v>
      </c>
      <c r="I13" s="25" t="s">
        <v>70</v>
      </c>
      <c r="J13" s="25" t="s">
        <v>70</v>
      </c>
      <c r="K13" s="25" t="s">
        <v>70</v>
      </c>
      <c r="L13" s="25" t="s">
        <v>70</v>
      </c>
      <c r="M13" s="25" t="s">
        <v>70</v>
      </c>
    </row>
    <row r="14" ht="27" customHeight="1" spans="1:13">
      <c r="A14" s="11" t="s">
        <v>296</v>
      </c>
      <c r="B14" s="56">
        <f>SUM(C14:M14)</f>
        <v>640202863.87</v>
      </c>
      <c r="C14" s="64">
        <v>222362446.47</v>
      </c>
      <c r="D14" s="64">
        <v>105800135.42</v>
      </c>
      <c r="E14" s="64">
        <v>247202641.15</v>
      </c>
      <c r="F14" s="64">
        <v>0</v>
      </c>
      <c r="G14" s="64">
        <v>0</v>
      </c>
      <c r="H14" s="64">
        <v>0</v>
      </c>
      <c r="I14" s="64">
        <v>0</v>
      </c>
      <c r="J14" s="64">
        <v>2056684.01</v>
      </c>
      <c r="K14" s="64">
        <v>3486950.68</v>
      </c>
      <c r="L14" s="64">
        <v>0</v>
      </c>
      <c r="M14" s="64">
        <v>59294006.14</v>
      </c>
    </row>
    <row r="15" ht="27" customHeight="1" spans="1:13">
      <c r="A15" s="11" t="s">
        <v>297</v>
      </c>
      <c r="B15" s="56">
        <f>SUM(C15:M15)</f>
        <v>508263104.27</v>
      </c>
      <c r="C15" s="43">
        <v>168687052.48</v>
      </c>
      <c r="D15" s="43">
        <v>90168421.64</v>
      </c>
      <c r="E15" s="43">
        <v>247202641.15</v>
      </c>
      <c r="F15" s="43">
        <v>0</v>
      </c>
      <c r="G15" s="43">
        <v>0</v>
      </c>
      <c r="H15" s="43">
        <v>0</v>
      </c>
      <c r="I15" s="43">
        <v>0</v>
      </c>
      <c r="J15" s="43">
        <v>700328.7</v>
      </c>
      <c r="K15" s="43">
        <v>1504660.3</v>
      </c>
      <c r="L15" s="43">
        <v>0</v>
      </c>
      <c r="M15" s="43">
        <v>0</v>
      </c>
    </row>
    <row r="16" ht="27" customHeight="1" spans="1:13">
      <c r="A16" s="11" t="s">
        <v>298</v>
      </c>
      <c r="B16" s="153">
        <f>SUM(C16:M16)</f>
        <v>-119278545.95</v>
      </c>
      <c r="C16" s="154">
        <f t="shared" ref="C16:M16" si="1">C6-C14</f>
        <v>-109407837.96</v>
      </c>
      <c r="D16" s="154">
        <f t="shared" si="1"/>
        <v>31519645.62</v>
      </c>
      <c r="E16" s="154">
        <f t="shared" si="1"/>
        <v>-76965471.72</v>
      </c>
      <c r="F16" s="154">
        <f t="shared" si="1"/>
        <v>0</v>
      </c>
      <c r="G16" s="154">
        <f t="shared" si="1"/>
        <v>0</v>
      </c>
      <c r="H16" s="154">
        <f t="shared" si="1"/>
        <v>0</v>
      </c>
      <c r="I16" s="154">
        <f t="shared" si="1"/>
        <v>0</v>
      </c>
      <c r="J16" s="154">
        <f t="shared" si="1"/>
        <v>3823252.34</v>
      </c>
      <c r="K16" s="154">
        <f t="shared" si="1"/>
        <v>4904336.82</v>
      </c>
      <c r="L16" s="154">
        <f t="shared" si="1"/>
        <v>0</v>
      </c>
      <c r="M16" s="154">
        <f t="shared" si="1"/>
        <v>26847528.95</v>
      </c>
    </row>
    <row r="17" ht="27" customHeight="1" spans="1:13">
      <c r="A17" s="11" t="s">
        <v>299</v>
      </c>
      <c r="B17" s="151">
        <f>SUM(C17:M17)</f>
        <v>454099451.94</v>
      </c>
      <c r="C17" s="47">
        <f t="shared" ref="C17:M17" si="2">C5+C16</f>
        <v>101368.590000004</v>
      </c>
      <c r="D17" s="47">
        <f t="shared" si="2"/>
        <v>248233827.04</v>
      </c>
      <c r="E17" s="47">
        <f t="shared" si="2"/>
        <v>67128917.65</v>
      </c>
      <c r="F17" s="47">
        <f t="shared" si="2"/>
        <v>0</v>
      </c>
      <c r="G17" s="47">
        <f t="shared" si="2"/>
        <v>0</v>
      </c>
      <c r="H17" s="47">
        <f t="shared" si="2"/>
        <v>0</v>
      </c>
      <c r="I17" s="47">
        <f t="shared" si="2"/>
        <v>0</v>
      </c>
      <c r="J17" s="47">
        <f t="shared" si="2"/>
        <v>12237749.84</v>
      </c>
      <c r="K17" s="47">
        <f t="shared" si="2"/>
        <v>43238867.84</v>
      </c>
      <c r="L17" s="47">
        <f t="shared" si="2"/>
        <v>0</v>
      </c>
      <c r="M17" s="47">
        <f t="shared" si="2"/>
        <v>83158720.98</v>
      </c>
    </row>
    <row r="18" ht="27" customHeight="1" spans="1:13">
      <c r="A18" s="10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21" t="s">
        <v>300</v>
      </c>
    </row>
  </sheetData>
  <mergeCells count="1">
    <mergeCell ref="A1:M1"/>
  </mergeCells>
  <printOptions horizontalCentered="1"/>
  <pageMargins left="0.393700787401575" right="0.393700787401575" top="0.78740157480315" bottom="0.78740157480315" header="0.51181" footer="0.51181"/>
  <pageSetup paperSize="9" scale="65" pageOrder="overThenDown" orientation="landscape" errors="blank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showGridLines="0" workbookViewId="0">
      <pane topLeftCell="B5" activePane="bottomRight" state="frozen"/>
      <selection activeCell="A1" sqref="A1:L1"/>
    </sheetView>
  </sheetViews>
  <sheetFormatPr defaultColWidth="8" defaultRowHeight="13.5"/>
  <cols>
    <col min="1" max="1" width="20.7916666666667" style="1"/>
    <col min="2" max="12" width="27.1083333333333" style="1"/>
  </cols>
  <sheetData>
    <row r="1" ht="35.25" customHeight="1" spans="1:12">
      <c r="A1" s="19" t="s">
        <v>301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14.25" spans="1:12">
      <c r="A2" s="20"/>
      <c r="B2" s="20"/>
      <c r="C2" s="20"/>
      <c r="D2" s="20"/>
      <c r="E2" s="20"/>
      <c r="F2" s="20"/>
      <c r="G2" s="21"/>
      <c r="H2" s="20"/>
      <c r="I2" s="20"/>
      <c r="J2" s="20"/>
      <c r="K2" s="20"/>
      <c r="L2" s="21" t="s">
        <v>302</v>
      </c>
    </row>
    <row r="3" ht="14.25" spans="1:12">
      <c r="A3" s="23" t="s">
        <v>49</v>
      </c>
      <c r="B3" s="23"/>
      <c r="C3" s="23"/>
      <c r="D3" s="23"/>
      <c r="E3" s="23"/>
      <c r="F3" s="23"/>
      <c r="G3" s="24"/>
      <c r="H3" s="23"/>
      <c r="I3" s="23"/>
      <c r="J3" s="23"/>
      <c r="K3" s="23"/>
      <c r="L3" s="24" t="s">
        <v>50</v>
      </c>
    </row>
    <row r="4" ht="35.25" customHeight="1" spans="1:12">
      <c r="A4" s="25" t="s">
        <v>303</v>
      </c>
      <c r="B4" s="25" t="s">
        <v>79</v>
      </c>
      <c r="C4" s="52" t="s">
        <v>80</v>
      </c>
      <c r="D4" s="52" t="s">
        <v>81</v>
      </c>
      <c r="E4" s="52" t="s">
        <v>269</v>
      </c>
      <c r="F4" s="52" t="s">
        <v>270</v>
      </c>
      <c r="G4" s="52" t="s">
        <v>203</v>
      </c>
      <c r="H4" s="52" t="s">
        <v>202</v>
      </c>
      <c r="I4" s="52" t="s">
        <v>201</v>
      </c>
      <c r="J4" s="52" t="s">
        <v>58</v>
      </c>
      <c r="K4" s="52" t="s">
        <v>59</v>
      </c>
      <c r="L4" s="52" t="s">
        <v>60</v>
      </c>
    </row>
    <row r="5" ht="27" customHeight="1" spans="1:12">
      <c r="A5" s="107" t="s">
        <v>304</v>
      </c>
      <c r="B5" s="47">
        <f t="shared" ref="B5:B21" si="0">SUM(C5:L5)</f>
        <v>0</v>
      </c>
      <c r="C5" s="47">
        <f t="shared" ref="C5:L5" si="1">C6+C7+C8</f>
        <v>0</v>
      </c>
      <c r="D5" s="47">
        <f t="shared" si="1"/>
        <v>0</v>
      </c>
      <c r="E5" s="47">
        <f t="shared" si="1"/>
        <v>0</v>
      </c>
      <c r="F5" s="47">
        <f t="shared" si="1"/>
        <v>0</v>
      </c>
      <c r="G5" s="47">
        <f t="shared" si="1"/>
        <v>0</v>
      </c>
      <c r="H5" s="47">
        <f t="shared" si="1"/>
        <v>0</v>
      </c>
      <c r="I5" s="47">
        <f t="shared" si="1"/>
        <v>0</v>
      </c>
      <c r="J5" s="47">
        <f t="shared" si="1"/>
        <v>0</v>
      </c>
      <c r="K5" s="47">
        <f t="shared" si="1"/>
        <v>0</v>
      </c>
      <c r="L5" s="47">
        <f t="shared" si="1"/>
        <v>0</v>
      </c>
    </row>
    <row r="6" ht="27" customHeight="1" spans="1:12">
      <c r="A6" s="30" t="s">
        <v>305</v>
      </c>
      <c r="B6" s="47">
        <f t="shared" si="0"/>
        <v>0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</row>
    <row r="7" ht="27" customHeight="1" spans="1:12">
      <c r="A7" s="30" t="s">
        <v>306</v>
      </c>
      <c r="B7" s="47">
        <f t="shared" si="0"/>
        <v>0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</row>
    <row r="8" ht="27" customHeight="1" spans="1:12">
      <c r="A8" s="30" t="s">
        <v>307</v>
      </c>
      <c r="B8" s="47">
        <f t="shared" si="0"/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</row>
    <row r="9" ht="27" customHeight="1" spans="1:12">
      <c r="A9" s="30" t="s">
        <v>308</v>
      </c>
      <c r="B9" s="47">
        <f t="shared" si="0"/>
        <v>15540000</v>
      </c>
      <c r="C9" s="47">
        <f t="shared" ref="C9:L9" si="2">C10+C11+C12+C13</f>
        <v>0</v>
      </c>
      <c r="D9" s="47">
        <f t="shared" si="2"/>
        <v>15540000</v>
      </c>
      <c r="E9" s="47">
        <f t="shared" si="2"/>
        <v>0</v>
      </c>
      <c r="F9" s="47">
        <f t="shared" si="2"/>
        <v>0</v>
      </c>
      <c r="G9" s="47">
        <f t="shared" si="2"/>
        <v>0</v>
      </c>
      <c r="H9" s="47">
        <f t="shared" si="2"/>
        <v>0</v>
      </c>
      <c r="I9" s="47">
        <f t="shared" si="2"/>
        <v>0</v>
      </c>
      <c r="J9" s="47">
        <f t="shared" si="2"/>
        <v>0</v>
      </c>
      <c r="K9" s="47">
        <f t="shared" si="2"/>
        <v>0</v>
      </c>
      <c r="L9" s="47">
        <f t="shared" si="2"/>
        <v>0</v>
      </c>
    </row>
    <row r="10" ht="27" customHeight="1" spans="1:12">
      <c r="A10" s="30" t="s">
        <v>309</v>
      </c>
      <c r="B10" s="47">
        <f t="shared" si="0"/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</row>
    <row r="11" ht="27" customHeight="1" spans="1:12">
      <c r="A11" s="30" t="s">
        <v>310</v>
      </c>
      <c r="B11" s="47">
        <f t="shared" si="0"/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</row>
    <row r="12" ht="27" customHeight="1" spans="1:12">
      <c r="A12" s="30" t="s">
        <v>311</v>
      </c>
      <c r="B12" s="47">
        <f t="shared" si="0"/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</row>
    <row r="13" ht="27" customHeight="1" spans="1:12">
      <c r="A13" s="30" t="s">
        <v>312</v>
      </c>
      <c r="B13" s="47">
        <f t="shared" si="0"/>
        <v>15540000</v>
      </c>
      <c r="C13" s="64">
        <v>0</v>
      </c>
      <c r="D13" s="64">
        <v>15540000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</row>
    <row r="14" ht="27" customHeight="1" spans="1:12">
      <c r="A14" s="30" t="s">
        <v>313</v>
      </c>
      <c r="B14" s="47">
        <f t="shared" si="0"/>
        <v>106350000</v>
      </c>
      <c r="C14" s="47">
        <f t="shared" ref="C14:L14" si="3">C15+C16+C17</f>
        <v>0</v>
      </c>
      <c r="D14" s="47">
        <f t="shared" si="3"/>
        <v>106350000</v>
      </c>
      <c r="E14" s="47">
        <f t="shared" si="3"/>
        <v>0</v>
      </c>
      <c r="F14" s="47">
        <f t="shared" si="3"/>
        <v>0</v>
      </c>
      <c r="G14" s="47">
        <f t="shared" si="3"/>
        <v>0</v>
      </c>
      <c r="H14" s="47">
        <f t="shared" si="3"/>
        <v>0</v>
      </c>
      <c r="I14" s="47">
        <f t="shared" si="3"/>
        <v>0</v>
      </c>
      <c r="J14" s="47">
        <f t="shared" si="3"/>
        <v>0</v>
      </c>
      <c r="K14" s="47">
        <f t="shared" si="3"/>
        <v>0</v>
      </c>
      <c r="L14" s="47">
        <f t="shared" si="3"/>
        <v>0</v>
      </c>
    </row>
    <row r="15" ht="27" customHeight="1" spans="1:12">
      <c r="A15" s="30" t="s">
        <v>305</v>
      </c>
      <c r="B15" s="47">
        <f t="shared" si="0"/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</row>
    <row r="16" ht="27" customHeight="1" spans="1:12">
      <c r="A16" s="30" t="s">
        <v>306</v>
      </c>
      <c r="B16" s="47">
        <f t="shared" si="0"/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</row>
    <row r="17" ht="27" customHeight="1" spans="1:12">
      <c r="A17" s="30" t="s">
        <v>307</v>
      </c>
      <c r="B17" s="47">
        <f t="shared" si="0"/>
        <v>106350000</v>
      </c>
      <c r="C17" s="64">
        <v>0</v>
      </c>
      <c r="D17" s="64">
        <v>106350000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</row>
    <row r="18" ht="27" customHeight="1" spans="1:12">
      <c r="A18" s="30" t="s">
        <v>314</v>
      </c>
      <c r="B18" s="47">
        <f t="shared" si="0"/>
        <v>0</v>
      </c>
      <c r="C18" s="47">
        <f t="shared" ref="C18:L18" si="4">C19+C20+C21</f>
        <v>0</v>
      </c>
      <c r="D18" s="47">
        <f t="shared" si="4"/>
        <v>0</v>
      </c>
      <c r="E18" s="47">
        <f t="shared" si="4"/>
        <v>0</v>
      </c>
      <c r="F18" s="47">
        <f t="shared" si="4"/>
        <v>0</v>
      </c>
      <c r="G18" s="47">
        <f t="shared" si="4"/>
        <v>0</v>
      </c>
      <c r="H18" s="47">
        <f t="shared" si="4"/>
        <v>0</v>
      </c>
      <c r="I18" s="47">
        <f t="shared" si="4"/>
        <v>0</v>
      </c>
      <c r="J18" s="47">
        <f t="shared" si="4"/>
        <v>0</v>
      </c>
      <c r="K18" s="47">
        <f t="shared" si="4"/>
        <v>0</v>
      </c>
      <c r="L18" s="47">
        <f t="shared" si="4"/>
        <v>0</v>
      </c>
    </row>
    <row r="19" ht="27" customHeight="1" spans="1:12">
      <c r="A19" s="30" t="s">
        <v>305</v>
      </c>
      <c r="B19" s="47">
        <f t="shared" si="0"/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</row>
    <row r="20" ht="27" customHeight="1" spans="1:12">
      <c r="A20" s="30" t="s">
        <v>306</v>
      </c>
      <c r="B20" s="47">
        <f t="shared" si="0"/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</row>
    <row r="21" ht="27" customHeight="1" spans="1:12">
      <c r="A21" s="30" t="s">
        <v>307</v>
      </c>
      <c r="B21" s="47">
        <f t="shared" si="0"/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</row>
    <row r="22" ht="27" customHeight="1" spans="1:1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 t="s">
        <v>315</v>
      </c>
    </row>
  </sheetData>
  <mergeCells count="1">
    <mergeCell ref="A1:L1"/>
  </mergeCells>
  <printOptions horizontalCentered="1"/>
  <pageMargins left="0.393700787401575" right="0.393700787401575" top="0.78740157480315" bottom="0.78740157480315" header="0.51181" footer="0.51181"/>
  <pageSetup paperSize="9" scale="56" pageOrder="overThenDown" orientation="landscape" errors="blank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pane topLeftCell="A11" activePane="bottomRight" state="frozen"/>
      <selection activeCell="A1" sqref="A1:I1"/>
    </sheetView>
  </sheetViews>
  <sheetFormatPr defaultColWidth="8" defaultRowHeight="13.5"/>
  <cols>
    <col min="1" max="1" width="50.2" style="1"/>
    <col min="2" max="2" width="6.80833333333333" style="1"/>
    <col min="3" max="3" width="27.0666666666667" style="1"/>
    <col min="4" max="4" width="51.625" style="1"/>
    <col min="5" max="5" width="6.80833333333333" style="1"/>
    <col min="6" max="6" width="21.6916666666667" style="1"/>
    <col min="7" max="7" width="54.1333333333333" style="1"/>
    <col min="8" max="8" width="6.80833333333333" style="1"/>
    <col min="9" max="9" width="27.0666666666667" style="1"/>
  </cols>
  <sheetData>
    <row r="1" ht="37.5" customHeight="1" spans="1:9">
      <c r="A1" s="112" t="s">
        <v>316</v>
      </c>
      <c r="B1" s="90"/>
      <c r="C1" s="112"/>
      <c r="D1" s="61"/>
      <c r="E1" s="61"/>
      <c r="F1" s="61"/>
      <c r="G1" s="112"/>
      <c r="H1" s="90"/>
      <c r="I1" s="112"/>
    </row>
    <row r="2" customHeight="1" spans="1:9">
      <c r="A2" s="113"/>
      <c r="B2" s="114"/>
      <c r="C2" s="113"/>
      <c r="D2" s="61"/>
      <c r="E2" s="61"/>
      <c r="F2" s="61"/>
      <c r="G2" s="113"/>
      <c r="H2" s="115"/>
      <c r="I2" s="142"/>
    </row>
    <row r="3" ht="24" customHeight="1" spans="1:9">
      <c r="A3" s="116" t="s">
        <v>49</v>
      </c>
      <c r="B3" s="117"/>
      <c r="C3" s="118"/>
      <c r="D3" s="62"/>
      <c r="E3" s="62"/>
      <c r="F3" s="62"/>
      <c r="G3" s="118"/>
      <c r="H3" s="116"/>
      <c r="I3" s="143" t="s">
        <v>317</v>
      </c>
    </row>
    <row r="4" ht="35.25" customHeight="1" spans="1:9">
      <c r="A4" s="119" t="s">
        <v>51</v>
      </c>
      <c r="B4" s="120" t="s">
        <v>318</v>
      </c>
      <c r="C4" s="119" t="s">
        <v>319</v>
      </c>
      <c r="D4" s="119" t="s">
        <v>51</v>
      </c>
      <c r="E4" s="119" t="s">
        <v>318</v>
      </c>
      <c r="F4" s="121" t="s">
        <v>319</v>
      </c>
      <c r="G4" s="122" t="s">
        <v>51</v>
      </c>
      <c r="H4" s="120" t="s">
        <v>318</v>
      </c>
      <c r="I4" s="119" t="s">
        <v>319</v>
      </c>
    </row>
    <row r="5" ht="21" customHeight="1" spans="1:9">
      <c r="A5" s="123" t="s">
        <v>320</v>
      </c>
      <c r="B5" s="120" t="s">
        <v>70</v>
      </c>
      <c r="C5" s="120" t="s">
        <v>70</v>
      </c>
      <c r="D5" s="123" t="s">
        <v>321</v>
      </c>
      <c r="E5" s="120" t="s">
        <v>322</v>
      </c>
      <c r="F5" s="124">
        <v>0</v>
      </c>
      <c r="G5" s="123" t="s">
        <v>323</v>
      </c>
      <c r="H5" s="120" t="s">
        <v>324</v>
      </c>
      <c r="I5" s="144">
        <v>78888</v>
      </c>
    </row>
    <row r="6" ht="21" customHeight="1" spans="1:9">
      <c r="A6" s="123" t="s">
        <v>325</v>
      </c>
      <c r="B6" s="120" t="s">
        <v>324</v>
      </c>
      <c r="C6" s="125">
        <f>C7+C9</f>
        <v>14668</v>
      </c>
      <c r="D6" s="123" t="s">
        <v>326</v>
      </c>
      <c r="E6" s="120" t="s">
        <v>322</v>
      </c>
      <c r="F6" s="126">
        <f>C34-C35+F5</f>
        <v>0</v>
      </c>
      <c r="G6" s="123" t="s">
        <v>327</v>
      </c>
      <c r="H6" s="120" t="s">
        <v>70</v>
      </c>
      <c r="I6" s="120" t="s">
        <v>70</v>
      </c>
    </row>
    <row r="7" ht="21" customHeight="1" spans="1:9">
      <c r="A7" s="123" t="s">
        <v>328</v>
      </c>
      <c r="B7" s="120" t="s">
        <v>324</v>
      </c>
      <c r="C7" s="127">
        <v>8213</v>
      </c>
      <c r="D7" s="123" t="s">
        <v>329</v>
      </c>
      <c r="E7" s="120" t="s">
        <v>70</v>
      </c>
      <c r="F7" s="120" t="s">
        <v>70</v>
      </c>
      <c r="G7" s="123" t="s">
        <v>330</v>
      </c>
      <c r="H7" s="120" t="s">
        <v>324</v>
      </c>
      <c r="I7" s="145">
        <v>179896</v>
      </c>
    </row>
    <row r="8" ht="21" customHeight="1" spans="1:9">
      <c r="A8" s="123" t="s">
        <v>331</v>
      </c>
      <c r="B8" s="120" t="s">
        <v>324</v>
      </c>
      <c r="C8" s="127">
        <v>4851</v>
      </c>
      <c r="D8" s="123" t="s">
        <v>330</v>
      </c>
      <c r="E8" s="120" t="s">
        <v>324</v>
      </c>
      <c r="F8" s="127">
        <v>14668</v>
      </c>
      <c r="G8" s="123" t="s">
        <v>332</v>
      </c>
      <c r="H8" s="120" t="s">
        <v>322</v>
      </c>
      <c r="I8" s="145">
        <v>235483960.78</v>
      </c>
    </row>
    <row r="9" ht="21" customHeight="1" spans="1:9">
      <c r="A9" s="123" t="s">
        <v>333</v>
      </c>
      <c r="B9" s="120" t="s">
        <v>324</v>
      </c>
      <c r="C9" s="125">
        <f>C10+C11</f>
        <v>6455</v>
      </c>
      <c r="D9" s="123" t="s">
        <v>332</v>
      </c>
      <c r="E9" s="120" t="s">
        <v>322</v>
      </c>
      <c r="F9" s="124">
        <v>287863792</v>
      </c>
      <c r="G9" s="123" t="s">
        <v>334</v>
      </c>
      <c r="H9" s="120" t="s">
        <v>322</v>
      </c>
      <c r="I9" s="146">
        <f>I10+I11</f>
        <v>0</v>
      </c>
    </row>
    <row r="10" ht="21" customHeight="1" spans="1:9">
      <c r="A10" s="123" t="s">
        <v>335</v>
      </c>
      <c r="B10" s="120" t="s">
        <v>324</v>
      </c>
      <c r="C10" s="127">
        <v>2</v>
      </c>
      <c r="D10" s="123" t="s">
        <v>336</v>
      </c>
      <c r="E10" s="120" t="s">
        <v>70</v>
      </c>
      <c r="F10" s="120" t="s">
        <v>70</v>
      </c>
      <c r="G10" s="123" t="s">
        <v>337</v>
      </c>
      <c r="H10" s="120" t="s">
        <v>322</v>
      </c>
      <c r="I10" s="145">
        <v>0</v>
      </c>
    </row>
    <row r="11" ht="21" customHeight="1" spans="1:9">
      <c r="A11" s="123" t="s">
        <v>338</v>
      </c>
      <c r="B11" s="120" t="s">
        <v>324</v>
      </c>
      <c r="C11" s="127">
        <v>6453</v>
      </c>
      <c r="D11" s="123" t="s">
        <v>339</v>
      </c>
      <c r="E11" s="120" t="s">
        <v>322</v>
      </c>
      <c r="F11" s="124">
        <v>0</v>
      </c>
      <c r="G11" s="123" t="s">
        <v>340</v>
      </c>
      <c r="H11" s="120" t="s">
        <v>322</v>
      </c>
      <c r="I11" s="145">
        <v>0</v>
      </c>
    </row>
    <row r="12" ht="21" customHeight="1" spans="1:9">
      <c r="A12" s="123" t="s">
        <v>341</v>
      </c>
      <c r="B12" s="120" t="s">
        <v>324</v>
      </c>
      <c r="C12" s="127">
        <v>657</v>
      </c>
      <c r="D12" s="123" t="s">
        <v>342</v>
      </c>
      <c r="E12" s="120" t="s">
        <v>322</v>
      </c>
      <c r="F12" s="124">
        <v>0</v>
      </c>
      <c r="G12" s="123" t="s">
        <v>343</v>
      </c>
      <c r="H12" s="120" t="s">
        <v>70</v>
      </c>
      <c r="I12" s="120" t="s">
        <v>70</v>
      </c>
    </row>
    <row r="13" ht="21" customHeight="1" spans="1:9">
      <c r="A13" s="128" t="s">
        <v>344</v>
      </c>
      <c r="B13" s="129" t="s">
        <v>324</v>
      </c>
      <c r="C13" s="127">
        <v>215</v>
      </c>
      <c r="D13" s="123" t="s">
        <v>345</v>
      </c>
      <c r="E13" s="120" t="s">
        <v>322</v>
      </c>
      <c r="F13" s="124">
        <v>0</v>
      </c>
      <c r="G13" s="123" t="s">
        <v>325</v>
      </c>
      <c r="H13" s="120" t="s">
        <v>324</v>
      </c>
      <c r="I13" s="147">
        <f>I14+I15</f>
        <v>12562</v>
      </c>
    </row>
    <row r="14" ht="21" customHeight="1" spans="1:9">
      <c r="A14" s="130" t="s">
        <v>346</v>
      </c>
      <c r="B14" s="131" t="s">
        <v>324</v>
      </c>
      <c r="C14" s="127">
        <v>8186</v>
      </c>
      <c r="D14" s="123" t="s">
        <v>347</v>
      </c>
      <c r="E14" s="120" t="s">
        <v>322</v>
      </c>
      <c r="F14" s="126">
        <f>F11+F12-F13</f>
        <v>0</v>
      </c>
      <c r="G14" s="123" t="s">
        <v>328</v>
      </c>
      <c r="H14" s="120" t="s">
        <v>324</v>
      </c>
      <c r="I14" s="144">
        <v>9061</v>
      </c>
    </row>
    <row r="15" ht="21" customHeight="1" spans="1:9">
      <c r="A15" s="123" t="s">
        <v>348</v>
      </c>
      <c r="B15" s="132" t="s">
        <v>324</v>
      </c>
      <c r="C15" s="127">
        <v>4478</v>
      </c>
      <c r="D15" s="123" t="s">
        <v>349</v>
      </c>
      <c r="E15" s="120" t="s">
        <v>322</v>
      </c>
      <c r="F15" s="126">
        <f>F16+F17</f>
        <v>0</v>
      </c>
      <c r="G15" s="123" t="s">
        <v>350</v>
      </c>
      <c r="H15" s="120" t="s">
        <v>324</v>
      </c>
      <c r="I15" s="144">
        <v>3501</v>
      </c>
    </row>
    <row r="16" ht="21" customHeight="1" spans="1:9">
      <c r="A16" s="123" t="s">
        <v>351</v>
      </c>
      <c r="B16" s="120" t="s">
        <v>70</v>
      </c>
      <c r="C16" s="120" t="s">
        <v>70</v>
      </c>
      <c r="D16" s="123" t="s">
        <v>337</v>
      </c>
      <c r="E16" s="120" t="s">
        <v>322</v>
      </c>
      <c r="F16" s="124">
        <v>0</v>
      </c>
      <c r="G16" s="123" t="s">
        <v>352</v>
      </c>
      <c r="H16" s="120" t="s">
        <v>324</v>
      </c>
      <c r="I16" s="144">
        <v>0</v>
      </c>
    </row>
    <row r="17" ht="21" customHeight="1" spans="1:9">
      <c r="A17" s="123" t="s">
        <v>353</v>
      </c>
      <c r="B17" s="120" t="s">
        <v>322</v>
      </c>
      <c r="C17" s="124">
        <v>155736580</v>
      </c>
      <c r="D17" s="123" t="s">
        <v>340</v>
      </c>
      <c r="E17" s="120" t="s">
        <v>322</v>
      </c>
      <c r="F17" s="124">
        <v>0</v>
      </c>
      <c r="G17" s="123" t="s">
        <v>346</v>
      </c>
      <c r="H17" s="120" t="s">
        <v>324</v>
      </c>
      <c r="I17" s="144">
        <v>9061</v>
      </c>
    </row>
    <row r="18" ht="21" customHeight="1" spans="1:9">
      <c r="A18" s="123" t="s">
        <v>354</v>
      </c>
      <c r="B18" s="120" t="s">
        <v>322</v>
      </c>
      <c r="C18" s="124">
        <v>330378000</v>
      </c>
      <c r="D18" s="123" t="s">
        <v>355</v>
      </c>
      <c r="E18" s="120" t="s">
        <v>70</v>
      </c>
      <c r="F18" s="133" t="s">
        <v>70</v>
      </c>
      <c r="G18" s="123" t="s">
        <v>351</v>
      </c>
      <c r="H18" s="120" t="s">
        <v>70</v>
      </c>
      <c r="I18" s="120" t="s">
        <v>70</v>
      </c>
    </row>
    <row r="19" ht="21" customHeight="1" spans="1:9">
      <c r="A19" s="123" t="s">
        <v>356</v>
      </c>
      <c r="B19" s="120" t="s">
        <v>322</v>
      </c>
      <c r="C19" s="124">
        <v>174641420</v>
      </c>
      <c r="D19" s="123" t="s">
        <v>357</v>
      </c>
      <c r="E19" s="120" t="s">
        <v>70</v>
      </c>
      <c r="F19" s="133" t="s">
        <v>70</v>
      </c>
      <c r="G19" s="123" t="s">
        <v>353</v>
      </c>
      <c r="H19" s="120" t="s">
        <v>322</v>
      </c>
      <c r="I19" s="145">
        <v>672853020</v>
      </c>
    </row>
    <row r="20" ht="21" customHeight="1" spans="1:9">
      <c r="A20" s="123" t="s">
        <v>358</v>
      </c>
      <c r="B20" s="120" t="s">
        <v>322</v>
      </c>
      <c r="C20" s="126">
        <f>C21+C22+C23</f>
        <v>0</v>
      </c>
      <c r="D20" s="123" t="s">
        <v>359</v>
      </c>
      <c r="E20" s="120" t="s">
        <v>322</v>
      </c>
      <c r="F20" s="126">
        <v>-148857944.6</v>
      </c>
      <c r="G20" s="123" t="s">
        <v>354</v>
      </c>
      <c r="H20" s="120" t="s">
        <v>322</v>
      </c>
      <c r="I20" s="145">
        <v>672853020</v>
      </c>
    </row>
    <row r="21" ht="21" customHeight="1" spans="1:9">
      <c r="A21" s="123" t="s">
        <v>360</v>
      </c>
      <c r="B21" s="120" t="s">
        <v>322</v>
      </c>
      <c r="C21" s="124">
        <v>0</v>
      </c>
      <c r="D21" s="123" t="s">
        <v>361</v>
      </c>
      <c r="E21" s="120" t="s">
        <v>322</v>
      </c>
      <c r="F21" s="126">
        <v>0</v>
      </c>
      <c r="G21" s="123" t="s">
        <v>362</v>
      </c>
      <c r="H21" s="120" t="s">
        <v>70</v>
      </c>
      <c r="I21" s="120" t="s">
        <v>70</v>
      </c>
    </row>
    <row r="22" ht="21" customHeight="1" spans="1:9">
      <c r="A22" s="123" t="s">
        <v>363</v>
      </c>
      <c r="B22" s="120" t="s">
        <v>322</v>
      </c>
      <c r="C22" s="124">
        <v>0</v>
      </c>
      <c r="D22" s="123" t="s">
        <v>364</v>
      </c>
      <c r="E22" s="120" t="s">
        <v>322</v>
      </c>
      <c r="F22" s="126">
        <v>0</v>
      </c>
      <c r="G22" s="123" t="s">
        <v>365</v>
      </c>
      <c r="H22" s="120" t="s">
        <v>322</v>
      </c>
      <c r="I22" s="145">
        <v>0</v>
      </c>
    </row>
    <row r="23" ht="21" customHeight="1" spans="1:9">
      <c r="A23" s="123" t="s">
        <v>366</v>
      </c>
      <c r="B23" s="120" t="s">
        <v>322</v>
      </c>
      <c r="C23" s="124">
        <v>0</v>
      </c>
      <c r="D23" s="123" t="s">
        <v>367</v>
      </c>
      <c r="E23" s="120" t="s">
        <v>322</v>
      </c>
      <c r="F23" s="126">
        <v>101368.59</v>
      </c>
      <c r="G23" s="123" t="s">
        <v>368</v>
      </c>
      <c r="H23" s="120" t="s">
        <v>322</v>
      </c>
      <c r="I23" s="145">
        <v>0</v>
      </c>
    </row>
    <row r="24" ht="21" customHeight="1" spans="1:9">
      <c r="A24" s="123" t="s">
        <v>369</v>
      </c>
      <c r="B24" s="120" t="s">
        <v>70</v>
      </c>
      <c r="C24" s="120" t="s">
        <v>70</v>
      </c>
      <c r="D24" s="123" t="s">
        <v>370</v>
      </c>
      <c r="E24" s="120" t="s">
        <v>322</v>
      </c>
      <c r="F24" s="126">
        <v>-39295388.26</v>
      </c>
      <c r="G24" s="123" t="s">
        <v>371</v>
      </c>
      <c r="H24" s="120" t="s">
        <v>322</v>
      </c>
      <c r="I24" s="145">
        <v>0</v>
      </c>
    </row>
    <row r="25" ht="21" customHeight="1" spans="1:9">
      <c r="A25" s="134" t="s">
        <v>372</v>
      </c>
      <c r="B25" s="120" t="s">
        <v>322</v>
      </c>
      <c r="C25" s="124">
        <v>35055195.53</v>
      </c>
      <c r="D25" s="123" t="s">
        <v>373</v>
      </c>
      <c r="E25" s="120" t="s">
        <v>70</v>
      </c>
      <c r="F25" s="120" t="s">
        <v>70</v>
      </c>
      <c r="G25" s="123" t="s">
        <v>374</v>
      </c>
      <c r="H25" s="120" t="s">
        <v>322</v>
      </c>
      <c r="I25" s="146">
        <f>I22-I23+I24</f>
        <v>0</v>
      </c>
    </row>
    <row r="26" ht="21" customHeight="1" spans="1:9">
      <c r="A26" s="134" t="s">
        <v>375</v>
      </c>
      <c r="B26" s="120" t="s">
        <v>70</v>
      </c>
      <c r="C26" s="120" t="s">
        <v>70</v>
      </c>
      <c r="D26" s="123" t="s">
        <v>376</v>
      </c>
      <c r="E26" s="120" t="s">
        <v>322</v>
      </c>
      <c r="F26" s="124">
        <v>0</v>
      </c>
      <c r="G26" s="123" t="s">
        <v>377</v>
      </c>
      <c r="H26" s="120" t="s">
        <v>322</v>
      </c>
      <c r="I26" s="145">
        <v>0</v>
      </c>
    </row>
    <row r="27" ht="21" customHeight="1" spans="1:9">
      <c r="A27" s="123" t="s">
        <v>378</v>
      </c>
      <c r="B27" s="120" t="s">
        <v>322</v>
      </c>
      <c r="C27" s="124">
        <v>2275820.75</v>
      </c>
      <c r="D27" s="123" t="s">
        <v>379</v>
      </c>
      <c r="E27" s="120" t="s">
        <v>322</v>
      </c>
      <c r="F27" s="124">
        <v>0</v>
      </c>
      <c r="G27" s="123" t="s">
        <v>380</v>
      </c>
      <c r="H27" s="120" t="s">
        <v>322</v>
      </c>
      <c r="I27" s="145">
        <v>0</v>
      </c>
    </row>
    <row r="28" ht="21" customHeight="1" spans="1:9">
      <c r="A28" s="123" t="s">
        <v>381</v>
      </c>
      <c r="B28" s="120" t="s">
        <v>322</v>
      </c>
      <c r="C28" s="124">
        <v>2200704.17</v>
      </c>
      <c r="D28" s="123" t="s">
        <v>382</v>
      </c>
      <c r="E28" s="120" t="s">
        <v>322</v>
      </c>
      <c r="F28" s="124">
        <v>0</v>
      </c>
      <c r="G28" s="123" t="s">
        <v>327</v>
      </c>
      <c r="H28" s="120" t="s">
        <v>70</v>
      </c>
      <c r="I28" s="120" t="s">
        <v>70</v>
      </c>
    </row>
    <row r="29" ht="21" customHeight="1" spans="1:9">
      <c r="A29" s="123" t="s">
        <v>383</v>
      </c>
      <c r="B29" s="120" t="s">
        <v>322</v>
      </c>
      <c r="C29" s="124">
        <v>5786929.02</v>
      </c>
      <c r="D29" s="123" t="s">
        <v>384</v>
      </c>
      <c r="E29" s="120" t="s">
        <v>322</v>
      </c>
      <c r="F29" s="126">
        <f>F27-F28</f>
        <v>0</v>
      </c>
      <c r="G29" s="123" t="s">
        <v>330</v>
      </c>
      <c r="H29" s="120" t="s">
        <v>324</v>
      </c>
      <c r="I29" s="144">
        <v>12562</v>
      </c>
    </row>
    <row r="30" ht="21" customHeight="1" spans="1:9">
      <c r="A30" s="123" t="s">
        <v>385</v>
      </c>
      <c r="B30" s="120" t="s">
        <v>322</v>
      </c>
      <c r="C30" s="126">
        <f>C27-C28+C29</f>
        <v>5862045.6</v>
      </c>
      <c r="D30" s="123" t="s">
        <v>386</v>
      </c>
      <c r="E30" s="120" t="s">
        <v>322</v>
      </c>
      <c r="F30" s="126">
        <f>F26+F29</f>
        <v>0</v>
      </c>
      <c r="G30" s="123" t="s">
        <v>332</v>
      </c>
      <c r="H30" s="120" t="s">
        <v>322</v>
      </c>
      <c r="I30" s="145">
        <v>268561877.62</v>
      </c>
    </row>
    <row r="31" ht="21" customHeight="1" spans="1:9">
      <c r="A31" s="123" t="s">
        <v>387</v>
      </c>
      <c r="B31" s="120" t="s">
        <v>322</v>
      </c>
      <c r="C31" s="124">
        <v>0</v>
      </c>
      <c r="D31" s="123" t="s">
        <v>388</v>
      </c>
      <c r="E31" s="120" t="s">
        <v>70</v>
      </c>
      <c r="F31" s="120" t="s">
        <v>70</v>
      </c>
      <c r="G31" s="123" t="s">
        <v>334</v>
      </c>
      <c r="H31" s="120" t="s">
        <v>322</v>
      </c>
      <c r="I31" s="146">
        <f>I32+I33</f>
        <v>0</v>
      </c>
    </row>
    <row r="32" ht="21" customHeight="1" spans="1:9">
      <c r="A32" s="128" t="s">
        <v>389</v>
      </c>
      <c r="B32" s="129" t="s">
        <v>322</v>
      </c>
      <c r="C32" s="124">
        <v>9626659.6</v>
      </c>
      <c r="D32" s="123" t="s">
        <v>390</v>
      </c>
      <c r="E32" s="120" t="s">
        <v>324</v>
      </c>
      <c r="F32" s="127">
        <v>179896</v>
      </c>
      <c r="G32" s="123" t="s">
        <v>337</v>
      </c>
      <c r="H32" s="120" t="s">
        <v>322</v>
      </c>
      <c r="I32" s="145">
        <v>0</v>
      </c>
    </row>
    <row r="33" ht="21" customHeight="1" spans="1:9">
      <c r="A33" s="135" t="s">
        <v>391</v>
      </c>
      <c r="B33" s="132" t="s">
        <v>70</v>
      </c>
      <c r="C33" s="133" t="s">
        <v>70</v>
      </c>
      <c r="D33" s="123" t="s">
        <v>392</v>
      </c>
      <c r="E33" s="120" t="s">
        <v>324</v>
      </c>
      <c r="F33" s="127">
        <v>133749</v>
      </c>
      <c r="G33" s="123" t="s">
        <v>340</v>
      </c>
      <c r="H33" s="120" t="s">
        <v>322</v>
      </c>
      <c r="I33" s="145">
        <v>0</v>
      </c>
    </row>
    <row r="34" ht="21" customHeight="1" spans="1:9">
      <c r="A34" s="130" t="s">
        <v>393</v>
      </c>
      <c r="B34" s="120" t="s">
        <v>322</v>
      </c>
      <c r="C34" s="124">
        <v>0</v>
      </c>
      <c r="D34" s="123" t="s">
        <v>394</v>
      </c>
      <c r="E34" s="120" t="s">
        <v>324</v>
      </c>
      <c r="F34" s="127">
        <v>43312</v>
      </c>
      <c r="G34" s="123"/>
      <c r="H34" s="120"/>
      <c r="I34" s="144"/>
    </row>
    <row r="35" ht="21" customHeight="1" spans="1:9">
      <c r="A35" s="128" t="s">
        <v>395</v>
      </c>
      <c r="B35" s="129" t="s">
        <v>322</v>
      </c>
      <c r="C35" s="136">
        <v>0</v>
      </c>
      <c r="D35" s="128" t="s">
        <v>396</v>
      </c>
      <c r="E35" s="129" t="s">
        <v>324</v>
      </c>
      <c r="F35" s="137">
        <v>1403</v>
      </c>
      <c r="G35" s="128"/>
      <c r="H35" s="129"/>
      <c r="I35" s="148"/>
    </row>
    <row r="36" ht="17.25" customHeight="1" spans="1:9">
      <c r="A36" s="138"/>
      <c r="B36" s="138"/>
      <c r="C36" s="139"/>
      <c r="D36" s="140"/>
      <c r="E36" s="140"/>
      <c r="F36" s="140"/>
      <c r="G36" s="141"/>
      <c r="H36" s="141"/>
      <c r="I36" s="149" t="s">
        <v>397</v>
      </c>
    </row>
  </sheetData>
  <mergeCells count="1">
    <mergeCell ref="A1:I1"/>
  </mergeCells>
  <printOptions horizontalCentered="1"/>
  <pageMargins left="0.393700787401575" right="0.393700787401575" top="0.78740157480315" bottom="0.78740157480315" header="0.51181" footer="0.51181"/>
  <pageSetup paperSize="9" scale="80" pageOrder="overThenDown" orientation="landscape" errors="blank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workbookViewId="0">
      <pane topLeftCell="A5" activePane="bottomRight" state="frozen"/>
      <selection activeCell="A1" sqref="A1:F1"/>
    </sheetView>
  </sheetViews>
  <sheetFormatPr defaultColWidth="8" defaultRowHeight="13.5" outlineLevelCol="5"/>
  <cols>
    <col min="1" max="1" width="47.9" style="1"/>
    <col min="2" max="2" width="6.73333333333333" style="1"/>
    <col min="3" max="3" width="27.1083333333333" style="1"/>
    <col min="4" max="4" width="46.6083333333333" style="1"/>
    <col min="5" max="5" width="8.175" style="1"/>
    <col min="6" max="6" width="27.1083333333333" style="1"/>
  </cols>
  <sheetData>
    <row r="1" ht="35.25" customHeight="1" spans="1:6">
      <c r="A1" s="19" t="s">
        <v>398</v>
      </c>
      <c r="B1" s="19"/>
      <c r="C1" s="19"/>
      <c r="D1" s="19"/>
      <c r="E1" s="19"/>
      <c r="F1" s="19"/>
    </row>
    <row r="2" ht="14.25" spans="1:6">
      <c r="A2" s="50"/>
      <c r="B2" s="50"/>
      <c r="C2" s="50"/>
      <c r="D2" s="50"/>
      <c r="E2" s="50"/>
      <c r="F2" s="50"/>
    </row>
    <row r="3" ht="15" customHeight="1" spans="1:6">
      <c r="A3" s="23" t="s">
        <v>49</v>
      </c>
      <c r="B3" s="51"/>
      <c r="C3" s="23"/>
      <c r="D3" s="23"/>
      <c r="E3" s="23"/>
      <c r="F3" s="24" t="s">
        <v>399</v>
      </c>
    </row>
    <row r="4" ht="35.25" customHeight="1" spans="1:6">
      <c r="A4" s="52" t="s">
        <v>51</v>
      </c>
      <c r="B4" s="52" t="s">
        <v>318</v>
      </c>
      <c r="C4" s="52" t="s">
        <v>319</v>
      </c>
      <c r="D4" s="52" t="s">
        <v>51</v>
      </c>
      <c r="E4" s="52" t="s">
        <v>318</v>
      </c>
      <c r="F4" s="52" t="s">
        <v>319</v>
      </c>
    </row>
    <row r="5" ht="21" customHeight="1" spans="1:6">
      <c r="A5" s="105" t="s">
        <v>400</v>
      </c>
      <c r="B5" s="25" t="s">
        <v>70</v>
      </c>
      <c r="C5" s="25" t="s">
        <v>70</v>
      </c>
      <c r="D5" s="106" t="s">
        <v>401</v>
      </c>
      <c r="E5" s="52" t="s">
        <v>70</v>
      </c>
      <c r="F5" s="84" t="s">
        <v>70</v>
      </c>
    </row>
    <row r="6" ht="21" customHeight="1" spans="1:6">
      <c r="A6" s="30" t="s">
        <v>325</v>
      </c>
      <c r="B6" s="25" t="s">
        <v>324</v>
      </c>
      <c r="C6" s="32">
        <f>C7+C8</f>
        <v>0</v>
      </c>
      <c r="D6" s="30" t="s">
        <v>402</v>
      </c>
      <c r="E6" s="52" t="s">
        <v>324</v>
      </c>
      <c r="F6" s="34">
        <v>13849</v>
      </c>
    </row>
    <row r="7" ht="21" customHeight="1" spans="1:6">
      <c r="A7" s="30" t="s">
        <v>403</v>
      </c>
      <c r="B7" s="25" t="s">
        <v>324</v>
      </c>
      <c r="C7" s="34">
        <v>0</v>
      </c>
      <c r="D7" s="30" t="s">
        <v>404</v>
      </c>
      <c r="E7" s="52" t="s">
        <v>324</v>
      </c>
      <c r="F7" s="34">
        <v>13849</v>
      </c>
    </row>
    <row r="8" ht="21" customHeight="1" spans="1:6">
      <c r="A8" s="30" t="s">
        <v>405</v>
      </c>
      <c r="B8" s="25" t="s">
        <v>324</v>
      </c>
      <c r="C8" s="34">
        <v>0</v>
      </c>
      <c r="D8" s="30" t="s">
        <v>406</v>
      </c>
      <c r="E8" s="52" t="s">
        <v>322</v>
      </c>
      <c r="F8" s="64">
        <v>622872624</v>
      </c>
    </row>
    <row r="9" ht="21" customHeight="1" spans="1:6">
      <c r="A9" s="30" t="s">
        <v>407</v>
      </c>
      <c r="B9" s="25" t="s">
        <v>324</v>
      </c>
      <c r="C9" s="34">
        <v>0</v>
      </c>
      <c r="D9" s="30" t="s">
        <v>408</v>
      </c>
      <c r="E9" s="52" t="s">
        <v>70</v>
      </c>
      <c r="F9" s="84" t="s">
        <v>70</v>
      </c>
    </row>
    <row r="10" ht="21" customHeight="1" spans="1:6">
      <c r="A10" s="30" t="s">
        <v>351</v>
      </c>
      <c r="B10" s="25" t="s">
        <v>70</v>
      </c>
      <c r="C10" s="25" t="s">
        <v>70</v>
      </c>
      <c r="D10" s="30" t="s">
        <v>409</v>
      </c>
      <c r="E10" s="52" t="s">
        <v>322</v>
      </c>
      <c r="F10" s="64">
        <v>5703955.09</v>
      </c>
    </row>
    <row r="11" ht="21" customHeight="1" spans="1:6">
      <c r="A11" s="30" t="s">
        <v>410</v>
      </c>
      <c r="B11" s="52" t="s">
        <v>322</v>
      </c>
      <c r="C11" s="64">
        <v>0</v>
      </c>
      <c r="D11" s="30" t="s">
        <v>411</v>
      </c>
      <c r="E11" s="52" t="s">
        <v>322</v>
      </c>
      <c r="F11" s="64">
        <v>2549875.91</v>
      </c>
    </row>
    <row r="12" ht="21" customHeight="1" spans="1:6">
      <c r="A12" s="30" t="s">
        <v>412</v>
      </c>
      <c r="B12" s="52" t="s">
        <v>322</v>
      </c>
      <c r="C12" s="64">
        <v>0</v>
      </c>
      <c r="D12" s="30" t="s">
        <v>375</v>
      </c>
      <c r="E12" s="52" t="s">
        <v>70</v>
      </c>
      <c r="F12" s="84" t="s">
        <v>70</v>
      </c>
    </row>
    <row r="13" ht="21" customHeight="1" spans="1:6">
      <c r="A13" s="30" t="s">
        <v>362</v>
      </c>
      <c r="B13" s="25" t="s">
        <v>70</v>
      </c>
      <c r="C13" s="25" t="s">
        <v>70</v>
      </c>
      <c r="D13" s="30" t="s">
        <v>378</v>
      </c>
      <c r="E13" s="52" t="s">
        <v>322</v>
      </c>
      <c r="F13" s="64">
        <v>0</v>
      </c>
    </row>
    <row r="14" ht="21" customHeight="1" spans="1:6">
      <c r="A14" s="30" t="s">
        <v>413</v>
      </c>
      <c r="B14" s="52" t="s">
        <v>322</v>
      </c>
      <c r="C14" s="64">
        <v>0</v>
      </c>
      <c r="D14" s="30" t="s">
        <v>381</v>
      </c>
      <c r="E14" s="52" t="s">
        <v>322</v>
      </c>
      <c r="F14" s="64">
        <v>0</v>
      </c>
    </row>
    <row r="15" ht="21" customHeight="1" spans="1:6">
      <c r="A15" s="30" t="s">
        <v>414</v>
      </c>
      <c r="B15" s="25" t="s">
        <v>70</v>
      </c>
      <c r="C15" s="25" t="s">
        <v>70</v>
      </c>
      <c r="D15" s="30" t="s">
        <v>383</v>
      </c>
      <c r="E15" s="52" t="s">
        <v>322</v>
      </c>
      <c r="F15" s="64">
        <v>0</v>
      </c>
    </row>
    <row r="16" ht="21" customHeight="1" spans="1:6">
      <c r="A16" s="107" t="s">
        <v>378</v>
      </c>
      <c r="B16" s="52" t="s">
        <v>322</v>
      </c>
      <c r="C16" s="64">
        <v>0</v>
      </c>
      <c r="D16" s="30" t="s">
        <v>385</v>
      </c>
      <c r="E16" s="52" t="s">
        <v>322</v>
      </c>
      <c r="F16" s="47">
        <f>F13-F14+F15</f>
        <v>0</v>
      </c>
    </row>
    <row r="17" ht="21" customHeight="1" spans="1:6">
      <c r="A17" s="107" t="s">
        <v>381</v>
      </c>
      <c r="B17" s="52" t="s">
        <v>322</v>
      </c>
      <c r="C17" s="64">
        <v>0</v>
      </c>
      <c r="D17" s="30" t="s">
        <v>415</v>
      </c>
      <c r="E17" s="52" t="s">
        <v>322</v>
      </c>
      <c r="F17" s="64">
        <v>0</v>
      </c>
    </row>
    <row r="18" ht="21" customHeight="1" spans="1:6">
      <c r="A18" s="107" t="s">
        <v>383</v>
      </c>
      <c r="B18" s="52" t="s">
        <v>322</v>
      </c>
      <c r="C18" s="64">
        <v>0</v>
      </c>
      <c r="D18" s="30" t="s">
        <v>416</v>
      </c>
      <c r="E18" s="52" t="s">
        <v>322</v>
      </c>
      <c r="F18" s="64">
        <v>0</v>
      </c>
    </row>
    <row r="19" ht="21" customHeight="1" spans="1:6">
      <c r="A19" s="107" t="s">
        <v>385</v>
      </c>
      <c r="B19" s="53" t="s">
        <v>322</v>
      </c>
      <c r="C19" s="47">
        <f>C16-C17+C18</f>
        <v>0</v>
      </c>
      <c r="D19" s="30" t="s">
        <v>417</v>
      </c>
      <c r="E19" s="52" t="s">
        <v>324</v>
      </c>
      <c r="F19" s="34">
        <v>28</v>
      </c>
    </row>
    <row r="20" ht="21" customHeight="1" spans="1:6">
      <c r="A20" s="27" t="s">
        <v>418</v>
      </c>
      <c r="B20" s="108" t="s">
        <v>322</v>
      </c>
      <c r="C20" s="64">
        <v>0</v>
      </c>
      <c r="D20" s="30" t="s">
        <v>419</v>
      </c>
      <c r="E20" s="52" t="s">
        <v>322</v>
      </c>
      <c r="F20" s="47">
        <f>F21+F22</f>
        <v>0</v>
      </c>
    </row>
    <row r="21" ht="21" customHeight="1" spans="1:6">
      <c r="A21" s="27" t="s">
        <v>420</v>
      </c>
      <c r="B21" s="108" t="s">
        <v>322</v>
      </c>
      <c r="C21" s="64">
        <v>0</v>
      </c>
      <c r="D21" s="30" t="s">
        <v>421</v>
      </c>
      <c r="E21" s="52" t="s">
        <v>322</v>
      </c>
      <c r="F21" s="64">
        <v>0</v>
      </c>
    </row>
    <row r="22" ht="21" customHeight="1" spans="1:6">
      <c r="A22" s="27" t="s">
        <v>422</v>
      </c>
      <c r="B22" s="10" t="s">
        <v>70</v>
      </c>
      <c r="C22" s="109" t="s">
        <v>70</v>
      </c>
      <c r="D22" s="30" t="s">
        <v>423</v>
      </c>
      <c r="E22" s="52" t="s">
        <v>322</v>
      </c>
      <c r="F22" s="64">
        <v>0</v>
      </c>
    </row>
    <row r="23" ht="21" customHeight="1" spans="1:6">
      <c r="A23" s="27" t="s">
        <v>424</v>
      </c>
      <c r="B23" s="108" t="s">
        <v>322</v>
      </c>
      <c r="C23" s="64">
        <v>0</v>
      </c>
      <c r="D23" s="30" t="s">
        <v>425</v>
      </c>
      <c r="E23" s="52" t="s">
        <v>70</v>
      </c>
      <c r="F23" s="25" t="s">
        <v>70</v>
      </c>
    </row>
    <row r="24" ht="21" customHeight="1" spans="1:6">
      <c r="A24" s="27" t="s">
        <v>426</v>
      </c>
      <c r="B24" s="108" t="s">
        <v>322</v>
      </c>
      <c r="C24" s="64">
        <v>0</v>
      </c>
      <c r="D24" s="30" t="s">
        <v>402</v>
      </c>
      <c r="E24" s="52" t="s">
        <v>324</v>
      </c>
      <c r="F24" s="34">
        <v>0</v>
      </c>
    </row>
    <row r="25" ht="21" customHeight="1" spans="1:6">
      <c r="A25" s="27" t="s">
        <v>427</v>
      </c>
      <c r="B25" s="108" t="s">
        <v>322</v>
      </c>
      <c r="C25" s="64">
        <v>0</v>
      </c>
      <c r="D25" s="30" t="s">
        <v>428</v>
      </c>
      <c r="E25" s="52" t="s">
        <v>322</v>
      </c>
      <c r="F25" s="64">
        <v>0</v>
      </c>
    </row>
    <row r="26" ht="21" customHeight="1" spans="1:6">
      <c r="A26" s="27" t="s">
        <v>429</v>
      </c>
      <c r="B26" s="10" t="s">
        <v>70</v>
      </c>
      <c r="C26" s="110" t="s">
        <v>70</v>
      </c>
      <c r="D26" s="30" t="s">
        <v>430</v>
      </c>
      <c r="E26" s="52" t="s">
        <v>324</v>
      </c>
      <c r="F26" s="34">
        <v>0</v>
      </c>
    </row>
    <row r="27" ht="21" customHeight="1" spans="1:6">
      <c r="A27" s="27" t="s">
        <v>431</v>
      </c>
      <c r="B27" s="108" t="s">
        <v>324</v>
      </c>
      <c r="C27" s="34">
        <v>0</v>
      </c>
      <c r="D27" s="30" t="s">
        <v>432</v>
      </c>
      <c r="E27" s="52" t="s">
        <v>324</v>
      </c>
      <c r="F27" s="34">
        <v>0</v>
      </c>
    </row>
    <row r="28" ht="21" customHeight="1" spans="1:6">
      <c r="A28" s="27" t="s">
        <v>433</v>
      </c>
      <c r="B28" s="108" t="s">
        <v>324</v>
      </c>
      <c r="C28" s="34">
        <v>0</v>
      </c>
      <c r="D28" s="30" t="s">
        <v>434</v>
      </c>
      <c r="E28" s="52" t="s">
        <v>322</v>
      </c>
      <c r="F28" s="47">
        <f>F29+F30</f>
        <v>0</v>
      </c>
    </row>
    <row r="29" ht="21" customHeight="1" spans="1:6">
      <c r="A29" s="27" t="s">
        <v>435</v>
      </c>
      <c r="B29" s="108" t="s">
        <v>322</v>
      </c>
      <c r="C29" s="47">
        <f>C30+C31</f>
        <v>0</v>
      </c>
      <c r="D29" s="30" t="s">
        <v>421</v>
      </c>
      <c r="E29" s="52" t="s">
        <v>322</v>
      </c>
      <c r="F29" s="64">
        <v>0</v>
      </c>
    </row>
    <row r="30" ht="21" customHeight="1" spans="1:6">
      <c r="A30" s="27" t="s">
        <v>421</v>
      </c>
      <c r="B30" s="108" t="s">
        <v>322</v>
      </c>
      <c r="C30" s="64">
        <v>0</v>
      </c>
      <c r="D30" s="38" t="s">
        <v>423</v>
      </c>
      <c r="E30" s="52" t="s">
        <v>322</v>
      </c>
      <c r="F30" s="64">
        <v>0</v>
      </c>
    </row>
    <row r="31" ht="21" customHeight="1" spans="1:6">
      <c r="A31" s="57" t="s">
        <v>436</v>
      </c>
      <c r="B31" s="108" t="s">
        <v>322</v>
      </c>
      <c r="C31" s="40">
        <v>0</v>
      </c>
      <c r="D31" s="111"/>
      <c r="E31" s="26"/>
      <c r="F31" s="43"/>
    </row>
    <row r="32" ht="14.25" spans="1:6">
      <c r="A32" s="104"/>
      <c r="B32" s="104"/>
      <c r="C32" s="104"/>
      <c r="D32" s="49"/>
      <c r="E32" s="49"/>
      <c r="F32" s="18" t="s">
        <v>437</v>
      </c>
    </row>
  </sheetData>
  <mergeCells count="1">
    <mergeCell ref="A1:F1"/>
  </mergeCells>
  <printOptions horizontalCentered="1"/>
  <pageMargins left="0.393700787401575" right="0.393700787401575" top="0.78740157480315" bottom="0.78740157480315" header="0.51181" footer="0.51181"/>
  <pageSetup paperSize="9" scale="85" pageOrder="overThenDown" orientation="landscape" errors="blank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workbookViewId="0">
      <pane topLeftCell="A4" activePane="bottomRight" state="frozen"/>
      <selection activeCell="A1" sqref="A1:F1"/>
    </sheetView>
  </sheetViews>
  <sheetFormatPr defaultColWidth="8" defaultRowHeight="13.5" outlineLevelCol="5"/>
  <cols>
    <col min="1" max="1" width="41.45" style="1"/>
    <col min="2" max="2" width="6.73333333333333" style="1"/>
    <col min="3" max="3" width="27.1083333333333" style="1"/>
    <col min="4" max="4" width="49.1916666666667" style="1"/>
    <col min="5" max="5" width="6.73333333333333" style="1"/>
    <col min="6" max="6" width="27.1083333333333" style="1"/>
  </cols>
  <sheetData>
    <row r="1" ht="35.25" customHeight="1" spans="1:6">
      <c r="A1" s="90" t="s">
        <v>438</v>
      </c>
      <c r="B1" s="90"/>
      <c r="C1" s="90"/>
      <c r="D1" s="90"/>
      <c r="E1" s="90"/>
      <c r="F1" s="90"/>
    </row>
    <row r="2" ht="14.25" spans="1:6">
      <c r="A2" s="23" t="s">
        <v>49</v>
      </c>
      <c r="B2" s="23"/>
      <c r="C2" s="23"/>
      <c r="D2" s="23"/>
      <c r="E2" s="51"/>
      <c r="F2" s="24" t="s">
        <v>439</v>
      </c>
    </row>
    <row r="3" ht="35.25" customHeight="1" spans="1:6">
      <c r="A3" s="25" t="s">
        <v>440</v>
      </c>
      <c r="B3" s="25" t="s">
        <v>318</v>
      </c>
      <c r="C3" s="25" t="s">
        <v>441</v>
      </c>
      <c r="D3" s="25" t="s">
        <v>440</v>
      </c>
      <c r="E3" s="25" t="s">
        <v>318</v>
      </c>
      <c r="F3" s="26" t="s">
        <v>441</v>
      </c>
    </row>
    <row r="4" ht="21" customHeight="1" spans="1:6">
      <c r="A4" s="30" t="s">
        <v>442</v>
      </c>
      <c r="B4" s="25" t="s">
        <v>70</v>
      </c>
      <c r="C4" s="25" t="s">
        <v>70</v>
      </c>
      <c r="D4" s="30" t="s">
        <v>443</v>
      </c>
      <c r="E4" s="86" t="s">
        <v>70</v>
      </c>
      <c r="F4" s="91" t="s">
        <v>70</v>
      </c>
    </row>
    <row r="5" ht="21" customHeight="1" spans="1:6">
      <c r="A5" s="30" t="s">
        <v>444</v>
      </c>
      <c r="B5" s="25" t="s">
        <v>324</v>
      </c>
      <c r="C5" s="34">
        <v>0</v>
      </c>
      <c r="D5" s="30" t="s">
        <v>445</v>
      </c>
      <c r="E5" s="25" t="s">
        <v>322</v>
      </c>
      <c r="F5" s="40">
        <v>0</v>
      </c>
    </row>
    <row r="6" ht="21" customHeight="1" spans="1:6">
      <c r="A6" s="30" t="s">
        <v>446</v>
      </c>
      <c r="B6" s="25" t="s">
        <v>324</v>
      </c>
      <c r="C6" s="34">
        <v>0</v>
      </c>
      <c r="D6" s="30" t="s">
        <v>447</v>
      </c>
      <c r="E6" s="86" t="s">
        <v>322</v>
      </c>
      <c r="F6" s="13">
        <v>0</v>
      </c>
    </row>
    <row r="7" ht="21" customHeight="1" spans="1:6">
      <c r="A7" s="30" t="s">
        <v>448</v>
      </c>
      <c r="B7" s="25" t="s">
        <v>324</v>
      </c>
      <c r="C7" s="34">
        <v>0</v>
      </c>
      <c r="D7" s="30" t="s">
        <v>449</v>
      </c>
      <c r="E7" s="86" t="s">
        <v>322</v>
      </c>
      <c r="F7" s="92">
        <v>0</v>
      </c>
    </row>
    <row r="8" ht="21" customHeight="1" spans="1:6">
      <c r="A8" s="93" t="s">
        <v>450</v>
      </c>
      <c r="B8" s="25" t="s">
        <v>70</v>
      </c>
      <c r="C8" s="25" t="s">
        <v>70</v>
      </c>
      <c r="D8" s="30" t="s">
        <v>451</v>
      </c>
      <c r="E8" s="25" t="s">
        <v>322</v>
      </c>
      <c r="F8" s="39">
        <f>F9+F10</f>
        <v>0</v>
      </c>
    </row>
    <row r="9" ht="21" customHeight="1" spans="1:6">
      <c r="A9" s="93" t="s">
        <v>452</v>
      </c>
      <c r="B9" s="26" t="s">
        <v>322</v>
      </c>
      <c r="C9" s="43">
        <v>0</v>
      </c>
      <c r="D9" s="30" t="s">
        <v>453</v>
      </c>
      <c r="E9" s="88" t="s">
        <v>322</v>
      </c>
      <c r="F9" s="13">
        <v>0</v>
      </c>
    </row>
    <row r="10" ht="21" customHeight="1" spans="1:6">
      <c r="A10" s="94" t="s">
        <v>454</v>
      </c>
      <c r="B10" s="95" t="s">
        <v>322</v>
      </c>
      <c r="C10" s="76">
        <v>0</v>
      </c>
      <c r="D10" s="27" t="s">
        <v>455</v>
      </c>
      <c r="E10" s="9" t="s">
        <v>322</v>
      </c>
      <c r="F10" s="13">
        <v>0</v>
      </c>
    </row>
    <row r="11" ht="27" customHeight="1" spans="1:6">
      <c r="A11" s="96" t="s">
        <v>456</v>
      </c>
      <c r="B11" s="70" t="s">
        <v>70</v>
      </c>
      <c r="C11" s="97" t="s">
        <v>70</v>
      </c>
      <c r="D11" s="98" t="s">
        <v>457</v>
      </c>
      <c r="E11" s="9" t="s">
        <v>70</v>
      </c>
      <c r="F11" s="70" t="s">
        <v>70</v>
      </c>
    </row>
    <row r="12" ht="21" customHeight="1" spans="1:6">
      <c r="A12" s="96" t="s">
        <v>458</v>
      </c>
      <c r="B12" s="95" t="s">
        <v>324</v>
      </c>
      <c r="C12" s="34">
        <v>0</v>
      </c>
      <c r="D12" s="27" t="s">
        <v>325</v>
      </c>
      <c r="E12" s="9" t="s">
        <v>324</v>
      </c>
      <c r="F12" s="59">
        <v>0</v>
      </c>
    </row>
    <row r="13" ht="21" customHeight="1" spans="1:6">
      <c r="A13" s="96" t="s">
        <v>446</v>
      </c>
      <c r="B13" s="95" t="s">
        <v>324</v>
      </c>
      <c r="C13" s="34">
        <v>0</v>
      </c>
      <c r="D13" s="27" t="s">
        <v>459</v>
      </c>
      <c r="E13" s="9" t="s">
        <v>324</v>
      </c>
      <c r="F13" s="59">
        <v>0</v>
      </c>
    </row>
    <row r="14" ht="21" customHeight="1" spans="1:6">
      <c r="A14" s="96" t="s">
        <v>448</v>
      </c>
      <c r="B14" s="95" t="s">
        <v>324</v>
      </c>
      <c r="C14" s="42">
        <v>0</v>
      </c>
      <c r="D14" s="27" t="s">
        <v>460</v>
      </c>
      <c r="E14" s="9" t="s">
        <v>324</v>
      </c>
      <c r="F14" s="59">
        <v>0</v>
      </c>
    </row>
    <row r="15" ht="21" customHeight="1" spans="1:6">
      <c r="A15" s="96" t="s">
        <v>450</v>
      </c>
      <c r="B15" s="70" t="s">
        <v>70</v>
      </c>
      <c r="C15" s="95" t="s">
        <v>70</v>
      </c>
      <c r="D15" s="27" t="s">
        <v>461</v>
      </c>
      <c r="E15" s="9" t="s">
        <v>324</v>
      </c>
      <c r="F15" s="59">
        <v>0</v>
      </c>
    </row>
    <row r="16" ht="21" customHeight="1" spans="1:6">
      <c r="A16" s="96" t="s">
        <v>452</v>
      </c>
      <c r="B16" s="70" t="s">
        <v>322</v>
      </c>
      <c r="C16" s="55">
        <v>0</v>
      </c>
      <c r="D16" s="27" t="s">
        <v>462</v>
      </c>
      <c r="E16" s="9" t="s">
        <v>324</v>
      </c>
      <c r="F16" s="59">
        <v>0</v>
      </c>
    </row>
    <row r="17" ht="21" customHeight="1" spans="1:6">
      <c r="A17" s="99" t="s">
        <v>454</v>
      </c>
      <c r="B17" s="74" t="s">
        <v>322</v>
      </c>
      <c r="C17" s="76">
        <v>0</v>
      </c>
      <c r="D17" s="27" t="s">
        <v>463</v>
      </c>
      <c r="E17" s="9" t="s">
        <v>322</v>
      </c>
      <c r="F17" s="13">
        <v>0</v>
      </c>
    </row>
    <row r="18" ht="21" customHeight="1" spans="1:6">
      <c r="A18" s="99" t="s">
        <v>464</v>
      </c>
      <c r="B18" s="74" t="s">
        <v>322</v>
      </c>
      <c r="C18" s="76">
        <v>0</v>
      </c>
      <c r="D18" s="27" t="s">
        <v>465</v>
      </c>
      <c r="E18" s="9" t="s">
        <v>70</v>
      </c>
      <c r="F18" s="70" t="s">
        <v>70</v>
      </c>
    </row>
    <row r="19" ht="21" customHeight="1" spans="1:6">
      <c r="A19" s="99" t="s">
        <v>466</v>
      </c>
      <c r="B19" s="74" t="s">
        <v>70</v>
      </c>
      <c r="C19" s="65" t="s">
        <v>70</v>
      </c>
      <c r="D19" s="27" t="s">
        <v>467</v>
      </c>
      <c r="E19" s="9" t="s">
        <v>322</v>
      </c>
      <c r="F19" s="13">
        <v>0</v>
      </c>
    </row>
    <row r="20" ht="21" customHeight="1" spans="1:6">
      <c r="A20" s="99" t="s">
        <v>325</v>
      </c>
      <c r="B20" s="74" t="s">
        <v>324</v>
      </c>
      <c r="C20" s="46">
        <f>C21+C22+C23</f>
        <v>0</v>
      </c>
      <c r="D20" s="27" t="s">
        <v>468</v>
      </c>
      <c r="E20" s="9" t="s">
        <v>322</v>
      </c>
      <c r="F20" s="13">
        <v>0</v>
      </c>
    </row>
    <row r="21" ht="21" customHeight="1" spans="1:6">
      <c r="A21" s="99" t="s">
        <v>469</v>
      </c>
      <c r="B21" s="74" t="s">
        <v>324</v>
      </c>
      <c r="C21" s="100">
        <v>0</v>
      </c>
      <c r="D21" s="27" t="s">
        <v>470</v>
      </c>
      <c r="E21" s="9" t="s">
        <v>322</v>
      </c>
      <c r="F21" s="13">
        <v>0</v>
      </c>
    </row>
    <row r="22" ht="21" customHeight="1" spans="1:6">
      <c r="A22" s="99" t="s">
        <v>471</v>
      </c>
      <c r="B22" s="74" t="s">
        <v>324</v>
      </c>
      <c r="C22" s="100">
        <v>0</v>
      </c>
      <c r="D22" s="27" t="s">
        <v>472</v>
      </c>
      <c r="E22" s="9" t="s">
        <v>322</v>
      </c>
      <c r="F22" s="13">
        <v>0</v>
      </c>
    </row>
    <row r="23" ht="21" customHeight="1" spans="1:6">
      <c r="A23" s="99" t="s">
        <v>473</v>
      </c>
      <c r="B23" s="74" t="s">
        <v>324</v>
      </c>
      <c r="C23" s="100">
        <v>0</v>
      </c>
      <c r="D23" s="27" t="s">
        <v>474</v>
      </c>
      <c r="E23" s="9" t="s">
        <v>322</v>
      </c>
      <c r="F23" s="13">
        <v>0</v>
      </c>
    </row>
    <row r="24" ht="21" customHeight="1" spans="1:6">
      <c r="A24" s="99" t="s">
        <v>459</v>
      </c>
      <c r="B24" s="74" t="s">
        <v>324</v>
      </c>
      <c r="C24" s="100">
        <v>0</v>
      </c>
      <c r="D24" s="27" t="s">
        <v>475</v>
      </c>
      <c r="E24" s="9" t="s">
        <v>322</v>
      </c>
      <c r="F24" s="12">
        <f>F20-F21</f>
        <v>0</v>
      </c>
    </row>
    <row r="25" ht="21" customHeight="1" spans="1:6">
      <c r="A25" s="99" t="s">
        <v>460</v>
      </c>
      <c r="B25" s="74" t="s">
        <v>324</v>
      </c>
      <c r="C25" s="100">
        <v>0</v>
      </c>
      <c r="D25" s="27" t="s">
        <v>476</v>
      </c>
      <c r="E25" s="9" t="s">
        <v>322</v>
      </c>
      <c r="F25" s="12">
        <f>F19+F24</f>
        <v>0</v>
      </c>
    </row>
    <row r="26" ht="21" customHeight="1" spans="1:6">
      <c r="A26" s="99" t="s">
        <v>477</v>
      </c>
      <c r="B26" s="74" t="s">
        <v>70</v>
      </c>
      <c r="C26" s="74" t="s">
        <v>70</v>
      </c>
      <c r="D26" s="27" t="s">
        <v>478</v>
      </c>
      <c r="E26" s="9" t="s">
        <v>70</v>
      </c>
      <c r="F26" s="70" t="s">
        <v>70</v>
      </c>
    </row>
    <row r="27" ht="21" customHeight="1" spans="1:6">
      <c r="A27" s="99" t="s">
        <v>479</v>
      </c>
      <c r="B27" s="74" t="s">
        <v>322</v>
      </c>
      <c r="C27" s="76">
        <v>0</v>
      </c>
      <c r="D27" s="27" t="s">
        <v>480</v>
      </c>
      <c r="E27" s="9" t="s">
        <v>324</v>
      </c>
      <c r="F27" s="59">
        <v>0</v>
      </c>
    </row>
    <row r="28" ht="21" customHeight="1" spans="1:6">
      <c r="A28" s="58" t="s">
        <v>481</v>
      </c>
      <c r="B28" s="9" t="s">
        <v>322</v>
      </c>
      <c r="C28" s="55">
        <v>0</v>
      </c>
      <c r="D28" s="57" t="s">
        <v>482</v>
      </c>
      <c r="E28" s="9" t="s">
        <v>324</v>
      </c>
      <c r="F28" s="59">
        <v>0</v>
      </c>
    </row>
    <row r="29" ht="15" customHeight="1" spans="1:6">
      <c r="A29" s="101"/>
      <c r="B29" s="102"/>
      <c r="C29" s="103"/>
      <c r="D29" s="104"/>
      <c r="E29" s="104"/>
      <c r="F29" s="18" t="s">
        <v>483</v>
      </c>
    </row>
  </sheetData>
  <mergeCells count="1">
    <mergeCell ref="A1:F1"/>
  </mergeCells>
  <printOptions horizontalCentered="1"/>
  <pageMargins left="0.78740157480315" right="0.78740157480315" top="0.78740157480315" bottom="0.78740157480315" header="0.51181" footer="0.51181"/>
  <pageSetup paperSize="9" scale="85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1" sqref="A1"/>
    </sheetView>
  </sheetViews>
  <sheetFormatPr defaultColWidth="8" defaultRowHeight="13.5" outlineLevelCol="6"/>
  <cols>
    <col min="1" max="1" width="4.44166666666667" style="1"/>
    <col min="2" max="2" width="8.45833333333333" style="1"/>
    <col min="3" max="3" width="24.6666666666667" style="1"/>
    <col min="4" max="4" width="14.7666666666667" style="1"/>
    <col min="5" max="5" width="17.35" style="1"/>
    <col min="6" max="6" width="20.65" style="1"/>
    <col min="7" max="7" width="7.45833333333333" style="1"/>
  </cols>
  <sheetData>
    <row r="1" customHeight="1" spans="1:7">
      <c r="A1" s="61"/>
      <c r="B1" s="61"/>
      <c r="C1" s="61"/>
      <c r="D1" s="61"/>
      <c r="E1" s="61"/>
      <c r="F1" s="61"/>
      <c r="G1" s="61"/>
    </row>
    <row r="2" ht="33.75" customHeight="1" spans="1:7">
      <c r="A2" s="61"/>
      <c r="B2" s="61"/>
      <c r="C2" s="61"/>
      <c r="D2" s="61"/>
      <c r="E2" s="61"/>
      <c r="F2" s="61"/>
      <c r="G2" s="61"/>
    </row>
    <row r="3" ht="45" customHeight="1" spans="1:7">
      <c r="A3" s="61"/>
      <c r="B3" s="19" t="s">
        <v>18</v>
      </c>
      <c r="C3" s="19"/>
      <c r="D3" s="19"/>
      <c r="E3" s="19"/>
      <c r="F3" s="19"/>
      <c r="G3" s="19"/>
    </row>
    <row r="4" ht="18.75" customHeight="1" spans="1:7">
      <c r="A4" s="155"/>
      <c r="B4" s="192"/>
      <c r="C4" s="192"/>
      <c r="D4" s="192"/>
      <c r="E4" s="192"/>
      <c r="F4" s="192"/>
      <c r="G4" s="192"/>
    </row>
    <row r="5" ht="18.75" customHeight="1" spans="1:7">
      <c r="A5" s="155"/>
      <c r="B5" s="192"/>
      <c r="C5" s="50" t="s">
        <v>19</v>
      </c>
      <c r="D5" s="50"/>
      <c r="E5" s="50"/>
      <c r="F5" s="50"/>
      <c r="G5" s="192"/>
    </row>
    <row r="6" ht="21.75" customHeight="1" spans="1:7">
      <c r="A6" s="155"/>
      <c r="B6" s="192"/>
      <c r="C6" s="192"/>
      <c r="D6" s="192"/>
      <c r="E6" s="192"/>
      <c r="F6" s="192"/>
      <c r="G6" s="192"/>
    </row>
    <row r="7" ht="21.75" customHeight="1" spans="1:7">
      <c r="A7" s="192"/>
      <c r="B7" s="192"/>
      <c r="C7" s="192" t="s">
        <v>20</v>
      </c>
      <c r="D7" s="193"/>
      <c r="E7" s="194"/>
      <c r="F7" s="194"/>
      <c r="G7" s="192"/>
    </row>
    <row r="8" ht="21.75" customHeight="1" spans="1:7">
      <c r="A8" s="192"/>
      <c r="B8" s="192"/>
      <c r="C8" s="192"/>
      <c r="D8" s="195"/>
      <c r="E8" s="195"/>
      <c r="F8" s="195"/>
      <c r="G8" s="192"/>
    </row>
    <row r="9" ht="21.75" customHeight="1" spans="1:7">
      <c r="A9" s="192"/>
      <c r="B9" s="192"/>
      <c r="C9" s="192" t="s">
        <v>21</v>
      </c>
      <c r="D9" s="193"/>
      <c r="E9" s="194"/>
      <c r="F9" s="194"/>
      <c r="G9" s="192"/>
    </row>
    <row r="10" ht="21.75" customHeight="1" spans="1:7">
      <c r="A10" s="192"/>
      <c r="B10" s="192"/>
      <c r="C10" s="192"/>
      <c r="D10" s="195"/>
      <c r="E10" s="195"/>
      <c r="F10" s="195"/>
      <c r="G10" s="192"/>
    </row>
    <row r="11" ht="21.75" customHeight="1" spans="1:7">
      <c r="A11" s="192"/>
      <c r="B11" s="192"/>
      <c r="C11" s="192" t="s">
        <v>22</v>
      </c>
      <c r="D11" s="193"/>
      <c r="E11" s="194"/>
      <c r="F11" s="194"/>
      <c r="G11" s="192"/>
    </row>
    <row r="12" ht="21.75" customHeight="1" spans="1:7">
      <c r="A12" s="192"/>
      <c r="B12" s="192"/>
      <c r="C12" s="192"/>
      <c r="D12" s="195"/>
      <c r="E12" s="195"/>
      <c r="F12" s="195"/>
      <c r="G12" s="192"/>
    </row>
    <row r="13" ht="21.75" customHeight="1" spans="1:7">
      <c r="A13" s="192"/>
      <c r="B13" s="192"/>
      <c r="C13" s="192" t="s">
        <v>23</v>
      </c>
      <c r="D13" s="193"/>
      <c r="E13" s="194"/>
      <c r="F13" s="194"/>
      <c r="G13" s="192"/>
    </row>
    <row r="14" ht="21.75" customHeight="1" spans="1:7">
      <c r="A14" s="192"/>
      <c r="B14" s="192"/>
      <c r="C14" s="192"/>
      <c r="D14" s="196"/>
      <c r="E14" s="196"/>
      <c r="F14" s="196"/>
      <c r="G14" s="192"/>
    </row>
    <row r="15" ht="21.75" customHeight="1" spans="1:7">
      <c r="A15" s="192"/>
      <c r="B15" s="192"/>
      <c r="C15" s="192" t="s">
        <v>24</v>
      </c>
      <c r="D15" s="193"/>
      <c r="E15" s="194"/>
      <c r="F15" s="194"/>
      <c r="G15" s="192"/>
    </row>
    <row r="16" ht="21.75" customHeight="1" spans="1:7">
      <c r="A16" s="192"/>
      <c r="B16" s="192"/>
      <c r="C16" s="192"/>
      <c r="D16" s="196"/>
      <c r="E16" s="196"/>
      <c r="F16" s="196"/>
      <c r="G16" s="192"/>
    </row>
    <row r="17" ht="21.75" customHeight="1" spans="1:7">
      <c r="A17" s="192"/>
      <c r="B17" s="192"/>
      <c r="C17" s="192" t="s">
        <v>25</v>
      </c>
      <c r="D17" s="197"/>
      <c r="E17" s="194"/>
      <c r="F17" s="194"/>
      <c r="G17" s="192"/>
    </row>
    <row r="18" ht="21.75" customHeight="1" spans="1:7">
      <c r="A18" s="198"/>
      <c r="B18" s="198"/>
      <c r="C18" s="198"/>
      <c r="D18" s="199"/>
      <c r="E18" s="199"/>
      <c r="F18" s="199"/>
      <c r="G18" s="198"/>
    </row>
  </sheetData>
  <mergeCells count="8">
    <mergeCell ref="B3:G3"/>
    <mergeCell ref="C5:F5"/>
    <mergeCell ref="D7:F7"/>
    <mergeCell ref="D9:F9"/>
    <mergeCell ref="D11:F11"/>
    <mergeCell ref="D13:F13"/>
    <mergeCell ref="D15:F15"/>
    <mergeCell ref="D17:F17"/>
  </mergeCells>
  <printOptions horizontalCentered="1"/>
  <pageMargins left="0.78740157480315" right="0.78740157480315" top="0.393700787401575" bottom="0.393700787401575" header="0.51181" footer="0.51181"/>
  <pageSetup paperSize="9" scale="80" pageOrder="overThenDown" orientation="landscape" errors="blank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showZeros="0" workbookViewId="0">
      <pane topLeftCell="A5" activePane="bottomRight" state="frozen"/>
      <selection activeCell="A1" sqref="A1:F1"/>
    </sheetView>
  </sheetViews>
  <sheetFormatPr defaultColWidth="8" defaultRowHeight="13.5" outlineLevelCol="5"/>
  <cols>
    <col min="1" max="1" width="51.2" style="1"/>
    <col min="2" max="2" width="6.73333333333333" style="1"/>
    <col min="3" max="3" width="27.1083333333333" style="1"/>
    <col min="4" max="4" width="52.4916666666667" style="1"/>
    <col min="5" max="5" width="6.73333333333333" style="1"/>
    <col min="6" max="6" width="27.1083333333333" style="1"/>
  </cols>
  <sheetData>
    <row r="1" ht="35.25" customHeight="1" spans="1:6">
      <c r="A1" s="67" t="s">
        <v>484</v>
      </c>
      <c r="B1" s="67"/>
      <c r="C1" s="67"/>
      <c r="D1" s="67"/>
      <c r="E1" s="67"/>
      <c r="F1" s="67"/>
    </row>
    <row r="2" ht="14.25" spans="1:6">
      <c r="A2" s="50"/>
      <c r="B2" s="50"/>
      <c r="C2" s="50"/>
      <c r="D2" s="20"/>
      <c r="E2" s="20"/>
      <c r="F2" s="20"/>
    </row>
    <row r="3" ht="14.25" spans="1:6">
      <c r="A3" s="23" t="s">
        <v>49</v>
      </c>
      <c r="B3" s="51"/>
      <c r="C3" s="23"/>
      <c r="D3" s="23"/>
      <c r="E3" s="23"/>
      <c r="F3" s="24" t="s">
        <v>485</v>
      </c>
    </row>
    <row r="4" ht="35.25" customHeight="1" spans="1:6">
      <c r="A4" s="52" t="s">
        <v>51</v>
      </c>
      <c r="B4" s="25" t="s">
        <v>318</v>
      </c>
      <c r="C4" s="52" t="s">
        <v>319</v>
      </c>
      <c r="D4" s="53" t="s">
        <v>51</v>
      </c>
      <c r="E4" s="53" t="s">
        <v>318</v>
      </c>
      <c r="F4" s="53" t="s">
        <v>319</v>
      </c>
    </row>
    <row r="5" ht="21" customHeight="1" spans="1:6">
      <c r="A5" s="30" t="s">
        <v>486</v>
      </c>
      <c r="B5" s="25" t="s">
        <v>324</v>
      </c>
      <c r="C5" s="68">
        <v>14185</v>
      </c>
      <c r="D5" s="69" t="s">
        <v>487</v>
      </c>
      <c r="E5" s="70" t="s">
        <v>324</v>
      </c>
      <c r="F5" s="71">
        <v>0</v>
      </c>
    </row>
    <row r="6" ht="21" customHeight="1" spans="1:6">
      <c r="A6" s="38" t="s">
        <v>488</v>
      </c>
      <c r="B6" s="26" t="s">
        <v>324</v>
      </c>
      <c r="C6" s="72">
        <v>13715</v>
      </c>
      <c r="D6" s="69" t="s">
        <v>489</v>
      </c>
      <c r="E6" s="70" t="s">
        <v>324</v>
      </c>
      <c r="F6" s="71">
        <v>0</v>
      </c>
    </row>
    <row r="7" ht="21" customHeight="1" spans="1:6">
      <c r="A7" s="73" t="s">
        <v>490</v>
      </c>
      <c r="B7" s="74" t="s">
        <v>70</v>
      </c>
      <c r="C7" s="75" t="s">
        <v>70</v>
      </c>
      <c r="D7" s="69" t="s">
        <v>491</v>
      </c>
      <c r="E7" s="70" t="s">
        <v>324</v>
      </c>
      <c r="F7" s="71">
        <v>0</v>
      </c>
    </row>
    <row r="8" ht="21" customHeight="1" spans="1:6">
      <c r="A8" s="73" t="s">
        <v>492</v>
      </c>
      <c r="B8" s="74" t="s">
        <v>322</v>
      </c>
      <c r="C8" s="76">
        <v>742749540</v>
      </c>
      <c r="D8" s="77" t="s">
        <v>493</v>
      </c>
      <c r="E8" s="78" t="s">
        <v>70</v>
      </c>
      <c r="F8" s="70" t="s">
        <v>70</v>
      </c>
    </row>
    <row r="9" ht="21" customHeight="1" spans="1:6">
      <c r="A9" s="73" t="s">
        <v>494</v>
      </c>
      <c r="B9" s="74" t="s">
        <v>322</v>
      </c>
      <c r="C9" s="76">
        <v>742749540</v>
      </c>
      <c r="D9" s="77" t="s">
        <v>495</v>
      </c>
      <c r="E9" s="78" t="s">
        <v>322</v>
      </c>
      <c r="F9" s="79">
        <v>0</v>
      </c>
    </row>
    <row r="10" ht="21" customHeight="1" spans="1:6">
      <c r="A10" s="45" t="s">
        <v>496</v>
      </c>
      <c r="B10" s="65" t="s">
        <v>70</v>
      </c>
      <c r="C10" s="65" t="s">
        <v>70</v>
      </c>
      <c r="D10" s="77" t="s">
        <v>497</v>
      </c>
      <c r="E10" s="80" t="s">
        <v>322</v>
      </c>
      <c r="F10" s="81">
        <v>0</v>
      </c>
    </row>
    <row r="11" ht="21" customHeight="1" spans="1:6">
      <c r="A11" s="30" t="s">
        <v>498</v>
      </c>
      <c r="B11" s="25" t="s">
        <v>322</v>
      </c>
      <c r="C11" s="64">
        <v>0</v>
      </c>
      <c r="D11" s="77" t="s">
        <v>499</v>
      </c>
      <c r="E11" s="80" t="s">
        <v>322</v>
      </c>
      <c r="F11" s="64">
        <v>0</v>
      </c>
    </row>
    <row r="12" ht="21" customHeight="1" spans="1:6">
      <c r="A12" s="30" t="s">
        <v>500</v>
      </c>
      <c r="B12" s="25" t="s">
        <v>322</v>
      </c>
      <c r="C12" s="64">
        <v>0</v>
      </c>
      <c r="D12" s="77" t="s">
        <v>501</v>
      </c>
      <c r="E12" s="80" t="s">
        <v>322</v>
      </c>
      <c r="F12" s="47">
        <f>F10-F11</f>
        <v>0</v>
      </c>
    </row>
    <row r="13" ht="21" customHeight="1" spans="1:6">
      <c r="A13" s="30" t="s">
        <v>502</v>
      </c>
      <c r="B13" s="25" t="s">
        <v>322</v>
      </c>
      <c r="C13" s="64">
        <v>0</v>
      </c>
      <c r="D13" s="82" t="s">
        <v>503</v>
      </c>
      <c r="E13" s="83" t="s">
        <v>322</v>
      </c>
      <c r="F13" s="47">
        <f>F9+F12</f>
        <v>0</v>
      </c>
    </row>
    <row r="14" ht="21" customHeight="1" spans="1:6">
      <c r="A14" s="30" t="s">
        <v>504</v>
      </c>
      <c r="B14" s="25" t="s">
        <v>322</v>
      </c>
      <c r="C14" s="47">
        <f>C11-C12+C13</f>
        <v>0</v>
      </c>
      <c r="D14" s="30" t="s">
        <v>505</v>
      </c>
      <c r="E14" s="52" t="s">
        <v>70</v>
      </c>
      <c r="F14" s="84" t="s">
        <v>70</v>
      </c>
    </row>
    <row r="15" ht="21" customHeight="1" spans="1:6">
      <c r="A15" s="30" t="s">
        <v>506</v>
      </c>
      <c r="B15" s="25" t="s">
        <v>70</v>
      </c>
      <c r="C15" s="25" t="s">
        <v>70</v>
      </c>
      <c r="D15" s="30" t="s">
        <v>507</v>
      </c>
      <c r="E15" s="52" t="s">
        <v>322</v>
      </c>
      <c r="F15" s="64">
        <v>0</v>
      </c>
    </row>
    <row r="16" ht="21" customHeight="1" spans="1:6">
      <c r="A16" s="30" t="s">
        <v>508</v>
      </c>
      <c r="B16" s="25" t="s">
        <v>324</v>
      </c>
      <c r="C16" s="34">
        <v>151</v>
      </c>
      <c r="D16" s="30" t="s">
        <v>509</v>
      </c>
      <c r="E16" s="52" t="s">
        <v>322</v>
      </c>
      <c r="F16" s="43">
        <v>0</v>
      </c>
    </row>
    <row r="17" ht="21" customHeight="1" spans="1:6">
      <c r="A17" s="38" t="s">
        <v>510</v>
      </c>
      <c r="B17" s="26" t="s">
        <v>324</v>
      </c>
      <c r="C17" s="42">
        <v>259</v>
      </c>
      <c r="D17" s="30" t="s">
        <v>511</v>
      </c>
      <c r="E17" s="63" t="s">
        <v>322</v>
      </c>
      <c r="F17" s="79">
        <v>0</v>
      </c>
    </row>
    <row r="18" ht="21" customHeight="1" spans="1:6">
      <c r="A18" s="45" t="s">
        <v>512</v>
      </c>
      <c r="B18" s="65" t="s">
        <v>513</v>
      </c>
      <c r="C18" s="85">
        <v>828</v>
      </c>
      <c r="D18" s="30" t="s">
        <v>514</v>
      </c>
      <c r="E18" s="52" t="s">
        <v>322</v>
      </c>
      <c r="F18" s="81">
        <v>0</v>
      </c>
    </row>
    <row r="19" ht="21" customHeight="1" spans="1:6">
      <c r="A19" s="30" t="s">
        <v>515</v>
      </c>
      <c r="B19" s="25" t="s">
        <v>516</v>
      </c>
      <c r="C19" s="47">
        <v>1332</v>
      </c>
      <c r="D19" s="30" t="s">
        <v>517</v>
      </c>
      <c r="E19" s="52" t="s">
        <v>322</v>
      </c>
      <c r="F19" s="47">
        <f>F15-F16-F17-F18</f>
        <v>0</v>
      </c>
    </row>
    <row r="20" ht="21" customHeight="1" spans="1:6">
      <c r="A20" s="30" t="s">
        <v>518</v>
      </c>
      <c r="B20" s="25" t="s">
        <v>70</v>
      </c>
      <c r="C20" s="26" t="s">
        <v>70</v>
      </c>
      <c r="D20" s="30" t="s">
        <v>519</v>
      </c>
      <c r="E20" s="52" t="s">
        <v>322</v>
      </c>
      <c r="F20" s="47">
        <f>F21+F22</f>
        <v>0</v>
      </c>
    </row>
    <row r="21" ht="21" customHeight="1" spans="1:6">
      <c r="A21" s="30" t="s">
        <v>520</v>
      </c>
      <c r="B21" s="86" t="s">
        <v>513</v>
      </c>
      <c r="C21" s="87">
        <v>776</v>
      </c>
      <c r="D21" s="30" t="s">
        <v>521</v>
      </c>
      <c r="E21" s="52" t="s">
        <v>322</v>
      </c>
      <c r="F21" s="64">
        <v>0</v>
      </c>
    </row>
    <row r="22" ht="21" customHeight="1" spans="1:6">
      <c r="A22" s="30" t="s">
        <v>522</v>
      </c>
      <c r="B22" s="86" t="s">
        <v>324</v>
      </c>
      <c r="C22" s="87">
        <v>407</v>
      </c>
      <c r="D22" s="38" t="s">
        <v>523</v>
      </c>
      <c r="E22" s="53" t="s">
        <v>322</v>
      </c>
      <c r="F22" s="43">
        <v>0</v>
      </c>
    </row>
    <row r="23" ht="21" customHeight="1" spans="1:6">
      <c r="A23" s="38" t="s">
        <v>524</v>
      </c>
      <c r="B23" s="88" t="s">
        <v>324</v>
      </c>
      <c r="C23" s="89">
        <v>855</v>
      </c>
      <c r="D23" s="9"/>
      <c r="E23" s="9"/>
      <c r="F23" s="9"/>
    </row>
    <row r="24" ht="15" customHeight="1" spans="1:6">
      <c r="A24" s="49"/>
      <c r="B24" s="49"/>
      <c r="C24" s="49"/>
      <c r="D24" s="49"/>
      <c r="E24" s="49"/>
      <c r="F24" s="18" t="s">
        <v>525</v>
      </c>
    </row>
  </sheetData>
  <mergeCells count="1">
    <mergeCell ref="A1:F1"/>
  </mergeCells>
  <printOptions horizontalCentered="1"/>
  <pageMargins left="0.393700787401575" right="0.393700787401575" top="0.78740157480315" bottom="0.78740157480315" header="0.51181" footer="0.51181"/>
  <pageSetup paperSize="9" scale="85" pageOrder="overThenDown" orientation="landscape" errors="blank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workbookViewId="0">
      <pane topLeftCell="A5" activePane="bottomRight" state="frozen"/>
      <selection activeCell="A1" sqref="A1:E1"/>
    </sheetView>
  </sheetViews>
  <sheetFormatPr defaultColWidth="8" defaultRowHeight="13.5" outlineLevelCol="4"/>
  <cols>
    <col min="1" max="1" width="37.1416666666667" style="1"/>
    <col min="2" max="2" width="6.73333333333333" style="1"/>
    <col min="3" max="5" width="21.6583333333333" style="1"/>
  </cols>
  <sheetData>
    <row r="1" ht="35.25" customHeight="1" spans="1:5">
      <c r="A1" s="19" t="s">
        <v>526</v>
      </c>
      <c r="B1" s="19"/>
      <c r="C1" s="61"/>
      <c r="D1" s="19"/>
      <c r="E1" s="19"/>
    </row>
    <row r="2" ht="14.25" spans="1:5">
      <c r="A2" s="50"/>
      <c r="B2" s="50"/>
      <c r="C2" s="61"/>
      <c r="D2" s="50"/>
      <c r="E2" s="50"/>
    </row>
    <row r="3" ht="14.25" spans="1:5">
      <c r="A3" s="23" t="s">
        <v>49</v>
      </c>
      <c r="B3" s="51"/>
      <c r="C3" s="62"/>
      <c r="D3" s="17"/>
      <c r="E3" s="24" t="s">
        <v>527</v>
      </c>
    </row>
    <row r="4" ht="35.25" customHeight="1" spans="1:5">
      <c r="A4" s="52" t="s">
        <v>51</v>
      </c>
      <c r="B4" s="52" t="s">
        <v>318</v>
      </c>
      <c r="C4" s="63" t="s">
        <v>528</v>
      </c>
      <c r="D4" s="29" t="s">
        <v>529</v>
      </c>
      <c r="E4" s="52" t="s">
        <v>530</v>
      </c>
    </row>
    <row r="5" ht="21" customHeight="1" spans="1:5">
      <c r="A5" s="30" t="s">
        <v>531</v>
      </c>
      <c r="B5" s="25" t="s">
        <v>70</v>
      </c>
      <c r="C5" s="25" t="s">
        <v>70</v>
      </c>
      <c r="D5" s="25" t="s">
        <v>70</v>
      </c>
      <c r="E5" s="25" t="s">
        <v>70</v>
      </c>
    </row>
    <row r="6" ht="21" customHeight="1" spans="1:5">
      <c r="A6" s="30" t="s">
        <v>532</v>
      </c>
      <c r="B6" s="25" t="s">
        <v>322</v>
      </c>
      <c r="C6" s="64">
        <v>0</v>
      </c>
      <c r="D6" s="64">
        <v>0</v>
      </c>
      <c r="E6" s="64">
        <v>0</v>
      </c>
    </row>
    <row r="7" ht="21" customHeight="1" spans="1:5">
      <c r="A7" s="30" t="s">
        <v>533</v>
      </c>
      <c r="B7" s="25" t="s">
        <v>322</v>
      </c>
      <c r="C7" s="64">
        <v>0</v>
      </c>
      <c r="D7" s="64">
        <v>0</v>
      </c>
      <c r="E7" s="64">
        <v>0</v>
      </c>
    </row>
    <row r="8" ht="21" customHeight="1" spans="1:5">
      <c r="A8" s="30" t="s">
        <v>534</v>
      </c>
      <c r="B8" s="25" t="s">
        <v>322</v>
      </c>
      <c r="C8" s="64">
        <v>0</v>
      </c>
      <c r="D8" s="64">
        <v>0</v>
      </c>
      <c r="E8" s="64">
        <v>0</v>
      </c>
    </row>
    <row r="9" ht="21" customHeight="1" spans="1:5">
      <c r="A9" s="30" t="s">
        <v>535</v>
      </c>
      <c r="B9" s="25" t="s">
        <v>322</v>
      </c>
      <c r="C9" s="64">
        <v>0</v>
      </c>
      <c r="D9" s="64">
        <v>0</v>
      </c>
      <c r="E9" s="64">
        <v>0</v>
      </c>
    </row>
    <row r="10" ht="21" customHeight="1" spans="1:5">
      <c r="A10" s="30" t="s">
        <v>536</v>
      </c>
      <c r="B10" s="25" t="s">
        <v>322</v>
      </c>
      <c r="C10" s="64">
        <v>0</v>
      </c>
      <c r="D10" s="25" t="s">
        <v>70</v>
      </c>
      <c r="E10" s="25" t="s">
        <v>70</v>
      </c>
    </row>
    <row r="11" ht="21" customHeight="1" spans="1:5">
      <c r="A11" s="30" t="s">
        <v>537</v>
      </c>
      <c r="B11" s="25" t="s">
        <v>322</v>
      </c>
      <c r="C11" s="64">
        <v>0</v>
      </c>
      <c r="D11" s="64">
        <v>0</v>
      </c>
      <c r="E11" s="64">
        <v>0</v>
      </c>
    </row>
    <row r="12" ht="21" customHeight="1" spans="1:5">
      <c r="A12" s="30" t="s">
        <v>538</v>
      </c>
      <c r="B12" s="25" t="s">
        <v>322</v>
      </c>
      <c r="C12" s="64">
        <v>0</v>
      </c>
      <c r="D12" s="64">
        <v>0</v>
      </c>
      <c r="E12" s="64">
        <v>0</v>
      </c>
    </row>
    <row r="13" ht="21" customHeight="1" spans="1:5">
      <c r="A13" s="30" t="s">
        <v>539</v>
      </c>
      <c r="B13" s="25" t="s">
        <v>322</v>
      </c>
      <c r="C13" s="47">
        <f>C7-C11</f>
        <v>0</v>
      </c>
      <c r="D13" s="47">
        <f>D7-D11</f>
        <v>0</v>
      </c>
      <c r="E13" s="47">
        <f>E7-E11</f>
        <v>0</v>
      </c>
    </row>
    <row r="14" ht="21" customHeight="1" spans="1:5">
      <c r="A14" s="30" t="s">
        <v>540</v>
      </c>
      <c r="B14" s="25" t="s">
        <v>322</v>
      </c>
      <c r="C14" s="47">
        <f>C6+C13</f>
        <v>0</v>
      </c>
      <c r="D14" s="47">
        <f>D6+D13</f>
        <v>0</v>
      </c>
      <c r="E14" s="47">
        <f>E6+E13</f>
        <v>0</v>
      </c>
    </row>
    <row r="15" ht="21" customHeight="1" spans="1:5">
      <c r="A15" s="38" t="s">
        <v>541</v>
      </c>
      <c r="B15" s="26" t="s">
        <v>324</v>
      </c>
      <c r="C15" s="47">
        <f>C16+C17</f>
        <v>0</v>
      </c>
      <c r="D15" s="32">
        <f>D16+D17</f>
        <v>0</v>
      </c>
      <c r="E15" s="32">
        <f>E16+E17</f>
        <v>0</v>
      </c>
    </row>
    <row r="16" ht="24" customHeight="1" spans="1:5">
      <c r="A16" s="45" t="s">
        <v>542</v>
      </c>
      <c r="B16" s="65" t="s">
        <v>324</v>
      </c>
      <c r="C16" s="64">
        <v>0</v>
      </c>
      <c r="D16" s="64">
        <v>0</v>
      </c>
      <c r="E16" s="64">
        <v>0</v>
      </c>
    </row>
    <row r="17" ht="23.25" customHeight="1" spans="1:5">
      <c r="A17" s="30" t="s">
        <v>543</v>
      </c>
      <c r="B17" s="25" t="s">
        <v>324</v>
      </c>
      <c r="C17" s="64">
        <v>0</v>
      </c>
      <c r="D17" s="64">
        <v>0</v>
      </c>
      <c r="E17" s="64">
        <v>0</v>
      </c>
    </row>
    <row r="18" ht="23.25" customHeight="1" spans="1:5">
      <c r="A18" s="30" t="s">
        <v>544</v>
      </c>
      <c r="B18" s="25" t="s">
        <v>322</v>
      </c>
      <c r="C18" s="47">
        <f>C19+C20</f>
        <v>0</v>
      </c>
      <c r="D18" s="25" t="s">
        <v>70</v>
      </c>
      <c r="E18" s="25" t="s">
        <v>70</v>
      </c>
    </row>
    <row r="19" ht="23.25" customHeight="1" spans="1:5">
      <c r="A19" s="30" t="s">
        <v>545</v>
      </c>
      <c r="B19" s="25" t="s">
        <v>322</v>
      </c>
      <c r="C19" s="64">
        <v>0</v>
      </c>
      <c r="D19" s="25" t="s">
        <v>70</v>
      </c>
      <c r="E19" s="25" t="s">
        <v>70</v>
      </c>
    </row>
    <row r="20" ht="23.25" customHeight="1" spans="1:5">
      <c r="A20" s="38" t="s">
        <v>546</v>
      </c>
      <c r="B20" s="25" t="s">
        <v>322</v>
      </c>
      <c r="C20" s="43">
        <v>0</v>
      </c>
      <c r="D20" s="25" t="s">
        <v>70</v>
      </c>
      <c r="E20" s="25" t="s">
        <v>70</v>
      </c>
    </row>
    <row r="21" ht="16.5" customHeight="1" spans="1:5">
      <c r="A21" s="61"/>
      <c r="B21" s="61"/>
      <c r="C21" s="61"/>
      <c r="D21" s="61"/>
      <c r="E21" s="66" t="s">
        <v>547</v>
      </c>
    </row>
  </sheetData>
  <mergeCells count="1">
    <mergeCell ref="A1:E1"/>
  </mergeCells>
  <printOptions horizontalCentered="1"/>
  <pageMargins left="0.393700787401575" right="0.393700787401575" top="0.78740157480315" bottom="0.78740157480315" header="0.51181" footer="0.51181"/>
  <pageSetup paperSize="9" scale="60" pageOrder="overThenDown" orientation="landscape" errors="blank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workbookViewId="0">
      <pane topLeftCell="A5" activePane="bottomRight" state="frozen"/>
      <selection activeCell="A1" sqref="A1:F1"/>
    </sheetView>
  </sheetViews>
  <sheetFormatPr defaultColWidth="8" defaultRowHeight="13.5" outlineLevelCol="5"/>
  <cols>
    <col min="1" max="1" width="44.3166666666667" style="1"/>
    <col min="2" max="2" width="6.73333333333333" style="1"/>
    <col min="3" max="3" width="27.1083333333333" style="1"/>
    <col min="4" max="4" width="35.85" style="1"/>
    <col min="5" max="5" width="6.73333333333333" style="1"/>
    <col min="6" max="6" width="27.1083333333333" style="1"/>
  </cols>
  <sheetData>
    <row r="1" ht="35.25" customHeight="1" spans="1:6">
      <c r="A1" s="19" t="s">
        <v>548</v>
      </c>
      <c r="B1" s="19"/>
      <c r="C1" s="19"/>
      <c r="D1" s="19"/>
      <c r="E1" s="19"/>
      <c r="F1" s="19"/>
    </row>
    <row r="2" ht="14.25" spans="1:6">
      <c r="A2" s="50"/>
      <c r="B2" s="50"/>
      <c r="C2" s="50"/>
      <c r="D2" s="50"/>
      <c r="E2" s="50"/>
      <c r="F2" s="21"/>
    </row>
    <row r="3" ht="14.25" spans="1:6">
      <c r="A3" s="23" t="s">
        <v>49</v>
      </c>
      <c r="B3" s="51"/>
      <c r="C3" s="51"/>
      <c r="D3" s="23"/>
      <c r="E3" s="23"/>
      <c r="F3" s="24" t="s">
        <v>549</v>
      </c>
    </row>
    <row r="4" ht="35.25" customHeight="1" spans="1:6">
      <c r="A4" s="52" t="s">
        <v>51</v>
      </c>
      <c r="B4" s="52" t="s">
        <v>318</v>
      </c>
      <c r="C4" s="52" t="s">
        <v>319</v>
      </c>
      <c r="D4" s="52" t="s">
        <v>51</v>
      </c>
      <c r="E4" s="53" t="s">
        <v>318</v>
      </c>
      <c r="F4" s="53" t="s">
        <v>319</v>
      </c>
    </row>
    <row r="5" ht="21" customHeight="1" spans="1:6">
      <c r="A5" s="38" t="s">
        <v>550</v>
      </c>
      <c r="B5" s="26" t="s">
        <v>70</v>
      </c>
      <c r="C5" s="26" t="s">
        <v>70</v>
      </c>
      <c r="D5" s="27" t="s">
        <v>551</v>
      </c>
      <c r="E5" s="9" t="s">
        <v>322</v>
      </c>
      <c r="F5" s="12">
        <f>C19+C23</f>
        <v>0</v>
      </c>
    </row>
    <row r="6" ht="21" customHeight="1" spans="1:6">
      <c r="A6" s="11" t="s">
        <v>552</v>
      </c>
      <c r="B6" s="9" t="s">
        <v>70</v>
      </c>
      <c r="C6" s="37" t="s">
        <v>70</v>
      </c>
      <c r="D6" s="27" t="s">
        <v>553</v>
      </c>
      <c r="E6" s="9" t="s">
        <v>324</v>
      </c>
      <c r="F6" s="54">
        <v>0</v>
      </c>
    </row>
    <row r="7" ht="21" customHeight="1" spans="1:6">
      <c r="A7" s="11" t="s">
        <v>554</v>
      </c>
      <c r="B7" s="10" t="s">
        <v>322</v>
      </c>
      <c r="C7" s="55">
        <v>339166.54</v>
      </c>
      <c r="D7" s="27" t="s">
        <v>555</v>
      </c>
      <c r="E7" s="9" t="s">
        <v>70</v>
      </c>
      <c r="F7" s="9" t="s">
        <v>70</v>
      </c>
    </row>
    <row r="8" ht="21" customHeight="1" spans="1:6">
      <c r="A8" s="11" t="s">
        <v>556</v>
      </c>
      <c r="B8" s="10" t="s">
        <v>322</v>
      </c>
      <c r="C8" s="55">
        <v>800000</v>
      </c>
      <c r="D8" s="27" t="s">
        <v>552</v>
      </c>
      <c r="E8" s="9" t="s">
        <v>70</v>
      </c>
      <c r="F8" s="9" t="s">
        <v>70</v>
      </c>
    </row>
    <row r="9" ht="21" customHeight="1" spans="1:6">
      <c r="A9" s="11" t="s">
        <v>557</v>
      </c>
      <c r="B9" s="10" t="s">
        <v>322</v>
      </c>
      <c r="C9" s="55">
        <v>800000</v>
      </c>
      <c r="D9" s="27" t="s">
        <v>554</v>
      </c>
      <c r="E9" s="9" t="s">
        <v>322</v>
      </c>
      <c r="F9" s="13">
        <v>3210080.65</v>
      </c>
    </row>
    <row r="10" ht="21" customHeight="1" spans="1:6">
      <c r="A10" s="11" t="s">
        <v>558</v>
      </c>
      <c r="B10" s="10" t="s">
        <v>322</v>
      </c>
      <c r="C10" s="55">
        <v>726466.3</v>
      </c>
      <c r="D10" s="27" t="s">
        <v>556</v>
      </c>
      <c r="E10" s="9" t="s">
        <v>322</v>
      </c>
      <c r="F10" s="13">
        <v>17202038.99</v>
      </c>
    </row>
    <row r="11" ht="21" customHeight="1" spans="1:6">
      <c r="A11" s="11" t="s">
        <v>559</v>
      </c>
      <c r="B11" s="10" t="s">
        <v>322</v>
      </c>
      <c r="C11" s="55">
        <v>726466.3</v>
      </c>
      <c r="D11" s="27" t="s">
        <v>558</v>
      </c>
      <c r="E11" s="9" t="s">
        <v>322</v>
      </c>
      <c r="F11" s="13">
        <v>11002604.65</v>
      </c>
    </row>
    <row r="12" ht="21" customHeight="1" spans="1:6">
      <c r="A12" s="11" t="s">
        <v>560</v>
      </c>
      <c r="B12" s="10" t="s">
        <v>322</v>
      </c>
      <c r="C12" s="56">
        <f>C8-C10</f>
        <v>73533.7</v>
      </c>
      <c r="D12" s="27" t="s">
        <v>560</v>
      </c>
      <c r="E12" s="9" t="s">
        <v>322</v>
      </c>
      <c r="F12" s="12">
        <f>F10-F11</f>
        <v>6199434.34</v>
      </c>
    </row>
    <row r="13" ht="21" customHeight="1" spans="1:6">
      <c r="A13" s="11" t="s">
        <v>551</v>
      </c>
      <c r="B13" s="10" t="s">
        <v>322</v>
      </c>
      <c r="C13" s="56">
        <f>C7+C12</f>
        <v>412700.24</v>
      </c>
      <c r="D13" s="57" t="s">
        <v>551</v>
      </c>
      <c r="E13" s="9" t="s">
        <v>322</v>
      </c>
      <c r="F13" s="12">
        <f>F9+F12</f>
        <v>9409514.99</v>
      </c>
    </row>
    <row r="14" ht="21" customHeight="1" spans="1:6">
      <c r="A14" s="11" t="s">
        <v>561</v>
      </c>
      <c r="B14" s="9" t="s">
        <v>70</v>
      </c>
      <c r="C14" s="9" t="s">
        <v>70</v>
      </c>
      <c r="D14" s="58" t="s">
        <v>562</v>
      </c>
      <c r="E14" s="9" t="s">
        <v>324</v>
      </c>
      <c r="F14" s="54">
        <v>1337</v>
      </c>
    </row>
    <row r="15" ht="21" customHeight="1" spans="1:6">
      <c r="A15" s="11" t="s">
        <v>563</v>
      </c>
      <c r="B15" s="9" t="s">
        <v>324</v>
      </c>
      <c r="C15" s="59">
        <v>14</v>
      </c>
      <c r="D15" s="58" t="s">
        <v>564</v>
      </c>
      <c r="E15" s="9" t="s">
        <v>70</v>
      </c>
      <c r="F15" s="9" t="s">
        <v>70</v>
      </c>
    </row>
    <row r="16" ht="21" customHeight="1" spans="1:6">
      <c r="A16" s="11" t="s">
        <v>565</v>
      </c>
      <c r="B16" s="9" t="s">
        <v>324</v>
      </c>
      <c r="C16" s="59">
        <v>9</v>
      </c>
      <c r="D16" s="60" t="s">
        <v>566</v>
      </c>
      <c r="E16" s="9" t="s">
        <v>70</v>
      </c>
      <c r="F16" s="9" t="s">
        <v>70</v>
      </c>
    </row>
    <row r="17" ht="21" customHeight="1" spans="1:6">
      <c r="A17" s="11" t="s">
        <v>567</v>
      </c>
      <c r="B17" s="9" t="s">
        <v>70</v>
      </c>
      <c r="C17" s="37" t="s">
        <v>70</v>
      </c>
      <c r="D17" s="27" t="s">
        <v>554</v>
      </c>
      <c r="E17" s="9" t="s">
        <v>322</v>
      </c>
      <c r="F17" s="13">
        <v>0</v>
      </c>
    </row>
    <row r="18" ht="21" customHeight="1" spans="1:6">
      <c r="A18" s="11" t="s">
        <v>552</v>
      </c>
      <c r="B18" s="9" t="s">
        <v>70</v>
      </c>
      <c r="C18" s="37" t="s">
        <v>70</v>
      </c>
      <c r="D18" s="27" t="s">
        <v>556</v>
      </c>
      <c r="E18" s="9" t="s">
        <v>322</v>
      </c>
      <c r="F18" s="13">
        <v>0</v>
      </c>
    </row>
    <row r="19" ht="21" customHeight="1" spans="1:6">
      <c r="A19" s="11" t="s">
        <v>554</v>
      </c>
      <c r="B19" s="10" t="s">
        <v>322</v>
      </c>
      <c r="C19" s="55">
        <v>0</v>
      </c>
      <c r="D19" s="27" t="s">
        <v>558</v>
      </c>
      <c r="E19" s="9" t="s">
        <v>322</v>
      </c>
      <c r="F19" s="13">
        <v>0</v>
      </c>
    </row>
    <row r="20" ht="21" customHeight="1" spans="1:6">
      <c r="A20" s="11" t="s">
        <v>556</v>
      </c>
      <c r="B20" s="10" t="s">
        <v>322</v>
      </c>
      <c r="C20" s="55">
        <v>0</v>
      </c>
      <c r="D20" s="27" t="s">
        <v>560</v>
      </c>
      <c r="E20" s="9" t="s">
        <v>322</v>
      </c>
      <c r="F20" s="12">
        <f>F18-F19</f>
        <v>0</v>
      </c>
    </row>
    <row r="21" ht="21" customHeight="1" spans="1:6">
      <c r="A21" s="11" t="s">
        <v>557</v>
      </c>
      <c r="B21" s="10" t="s">
        <v>322</v>
      </c>
      <c r="C21" s="55">
        <v>0</v>
      </c>
      <c r="D21" s="27" t="s">
        <v>551</v>
      </c>
      <c r="E21" s="9" t="s">
        <v>322</v>
      </c>
      <c r="F21" s="12">
        <f>F17+F20</f>
        <v>0</v>
      </c>
    </row>
    <row r="22" ht="21" customHeight="1" spans="1:6">
      <c r="A22" s="11" t="s">
        <v>558</v>
      </c>
      <c r="B22" s="10" t="s">
        <v>322</v>
      </c>
      <c r="C22" s="55">
        <v>0</v>
      </c>
      <c r="D22" s="27" t="s">
        <v>553</v>
      </c>
      <c r="E22" s="9" t="s">
        <v>324</v>
      </c>
      <c r="F22" s="59">
        <v>0</v>
      </c>
    </row>
    <row r="23" ht="22.5" customHeight="1" spans="1:6">
      <c r="A23" s="11" t="s">
        <v>560</v>
      </c>
      <c r="B23" s="10" t="s">
        <v>322</v>
      </c>
      <c r="C23" s="56">
        <f>C20-C22</f>
        <v>0</v>
      </c>
      <c r="D23" s="57"/>
      <c r="E23" s="9"/>
      <c r="F23" s="59"/>
    </row>
    <row r="24" ht="14.25" spans="1:6">
      <c r="A24" s="49"/>
      <c r="B24" s="49"/>
      <c r="C24" s="49"/>
      <c r="D24" s="49"/>
      <c r="E24" s="49"/>
      <c r="F24" s="18" t="s">
        <v>568</v>
      </c>
    </row>
  </sheetData>
  <mergeCells count="1">
    <mergeCell ref="A1:F1"/>
  </mergeCells>
  <printOptions horizontalCentered="1"/>
  <pageMargins left="0.78740157480315" right="0.78740157480315" top="0.78740157480315" bottom="0.78740157480315" header="0.51181" footer="0.51181"/>
  <pageSetup paperSize="9" pageOrder="overThenDown" orientation="landscape" errors="blank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workbookViewId="0">
      <pane topLeftCell="A5" activePane="bottomRight" state="frozen"/>
      <selection activeCell="A1" sqref="A1:F1"/>
    </sheetView>
  </sheetViews>
  <sheetFormatPr defaultColWidth="8" defaultRowHeight="13.5" outlineLevelCol="5"/>
  <cols>
    <col min="1" max="1" width="40.3" style="1"/>
    <col min="2" max="3" width="21.6583333333333" style="1"/>
    <col min="4" max="4" width="44.6" style="1"/>
    <col min="5" max="6" width="21.6583333333333" style="1"/>
  </cols>
  <sheetData>
    <row r="1" ht="39.75" customHeight="1" spans="1:6">
      <c r="A1" s="19" t="s">
        <v>569</v>
      </c>
      <c r="B1" s="19"/>
      <c r="C1" s="19"/>
      <c r="D1" s="19"/>
      <c r="E1" s="19"/>
      <c r="F1" s="19"/>
    </row>
    <row r="2" ht="15.75" customHeight="1" spans="1:6">
      <c r="A2" s="20"/>
      <c r="B2" s="20"/>
      <c r="C2" s="20"/>
      <c r="D2" s="20"/>
      <c r="E2" s="20"/>
      <c r="F2" s="21" t="s">
        <v>570</v>
      </c>
    </row>
    <row r="3" ht="15.75" customHeight="1" spans="1:6">
      <c r="A3" s="22" t="s">
        <v>49</v>
      </c>
      <c r="B3" s="23"/>
      <c r="C3" s="23"/>
      <c r="D3" s="23"/>
      <c r="E3" s="23"/>
      <c r="F3" s="24" t="s">
        <v>571</v>
      </c>
    </row>
    <row r="4" ht="27" customHeight="1" spans="1:6">
      <c r="A4" s="25" t="s">
        <v>51</v>
      </c>
      <c r="B4" s="26" t="s">
        <v>62</v>
      </c>
      <c r="C4" s="26" t="s">
        <v>572</v>
      </c>
      <c r="D4" s="25" t="s">
        <v>51</v>
      </c>
      <c r="E4" s="25" t="s">
        <v>62</v>
      </c>
      <c r="F4" s="26" t="s">
        <v>572</v>
      </c>
    </row>
    <row r="5" ht="19.5" customHeight="1" spans="1:6">
      <c r="A5" s="27" t="s">
        <v>320</v>
      </c>
      <c r="B5" s="28" t="s">
        <v>70</v>
      </c>
      <c r="C5" s="29" t="s">
        <v>70</v>
      </c>
      <c r="D5" s="30" t="s">
        <v>573</v>
      </c>
      <c r="E5" s="31">
        <v>0</v>
      </c>
      <c r="F5" s="9" t="s">
        <v>70</v>
      </c>
    </row>
    <row r="6" ht="19.5" customHeight="1" spans="1:6">
      <c r="A6" s="30" t="s">
        <v>574</v>
      </c>
      <c r="B6" s="32">
        <v>14668</v>
      </c>
      <c r="C6" s="32">
        <f>C7+C9</f>
        <v>14668</v>
      </c>
      <c r="D6" s="30" t="s">
        <v>575</v>
      </c>
      <c r="E6" s="33">
        <v>0</v>
      </c>
      <c r="F6" s="9" t="s">
        <v>70</v>
      </c>
    </row>
    <row r="7" ht="19.5" customHeight="1" spans="1:6">
      <c r="A7" s="30" t="s">
        <v>403</v>
      </c>
      <c r="B7" s="32">
        <v>8213</v>
      </c>
      <c r="C7" s="34">
        <v>8213</v>
      </c>
      <c r="D7" s="30" t="s">
        <v>576</v>
      </c>
      <c r="E7" s="33">
        <v>0</v>
      </c>
      <c r="F7" s="9" t="s">
        <v>70</v>
      </c>
    </row>
    <row r="8" ht="19.5" customHeight="1" spans="1:6">
      <c r="A8" s="30" t="s">
        <v>577</v>
      </c>
      <c r="B8" s="32">
        <v>4851</v>
      </c>
      <c r="C8" s="34">
        <v>4851</v>
      </c>
      <c r="D8" s="30" t="s">
        <v>578</v>
      </c>
      <c r="E8" s="31">
        <f>E9+E10</f>
        <v>0</v>
      </c>
      <c r="F8" s="9" t="s">
        <v>70</v>
      </c>
    </row>
    <row r="9" ht="19.5" customHeight="1" spans="1:6">
      <c r="A9" s="30" t="s">
        <v>579</v>
      </c>
      <c r="B9" s="32">
        <v>6455</v>
      </c>
      <c r="C9" s="32">
        <f>C10+C11</f>
        <v>6455</v>
      </c>
      <c r="D9" s="30" t="s">
        <v>580</v>
      </c>
      <c r="E9" s="33">
        <v>0</v>
      </c>
      <c r="F9" s="9" t="s">
        <v>70</v>
      </c>
    </row>
    <row r="10" ht="19.5" customHeight="1" spans="1:6">
      <c r="A10" s="30" t="s">
        <v>581</v>
      </c>
      <c r="B10" s="32">
        <v>2</v>
      </c>
      <c r="C10" s="34">
        <v>2</v>
      </c>
      <c r="D10" s="30" t="s">
        <v>582</v>
      </c>
      <c r="E10" s="33">
        <v>0</v>
      </c>
      <c r="F10" s="9" t="s">
        <v>70</v>
      </c>
    </row>
    <row r="11" ht="19.5" customHeight="1" spans="1:6">
      <c r="A11" s="30" t="s">
        <v>583</v>
      </c>
      <c r="B11" s="32">
        <v>6453</v>
      </c>
      <c r="C11" s="34">
        <v>6453</v>
      </c>
      <c r="D11" s="30" t="s">
        <v>584</v>
      </c>
      <c r="E11" s="31">
        <f>E12+E13</f>
        <v>0</v>
      </c>
      <c r="F11" s="9" t="s">
        <v>70</v>
      </c>
    </row>
    <row r="12" ht="19.5" customHeight="1" spans="1:6">
      <c r="A12" s="30" t="s">
        <v>585</v>
      </c>
      <c r="B12" s="32">
        <v>8186</v>
      </c>
      <c r="C12" s="34">
        <v>8186</v>
      </c>
      <c r="D12" s="30" t="s">
        <v>580</v>
      </c>
      <c r="E12" s="33">
        <v>0</v>
      </c>
      <c r="F12" s="9" t="s">
        <v>70</v>
      </c>
    </row>
    <row r="13" ht="19.5" customHeight="1" spans="1:6">
      <c r="A13" s="30" t="s">
        <v>586</v>
      </c>
      <c r="B13" s="32">
        <v>4478</v>
      </c>
      <c r="C13" s="34">
        <v>4478</v>
      </c>
      <c r="D13" s="30" t="s">
        <v>582</v>
      </c>
      <c r="E13" s="33">
        <v>0</v>
      </c>
      <c r="F13" s="9" t="s">
        <v>70</v>
      </c>
    </row>
    <row r="14" ht="19.5" customHeight="1" spans="1:6">
      <c r="A14" s="30" t="s">
        <v>587</v>
      </c>
      <c r="B14" s="35" t="s">
        <v>70</v>
      </c>
      <c r="C14" s="36">
        <v>40358.91</v>
      </c>
      <c r="D14" s="30" t="s">
        <v>588</v>
      </c>
      <c r="E14" s="31">
        <f>E15+E16</f>
        <v>0</v>
      </c>
      <c r="F14" s="9" t="s">
        <v>70</v>
      </c>
    </row>
    <row r="15" ht="19.5" customHeight="1" spans="1:6">
      <c r="A15" s="30" t="s">
        <v>589</v>
      </c>
      <c r="B15" s="31">
        <v>12.36</v>
      </c>
      <c r="C15" s="37" t="s">
        <v>70</v>
      </c>
      <c r="D15" s="30" t="s">
        <v>580</v>
      </c>
      <c r="E15" s="33">
        <v>0</v>
      </c>
      <c r="F15" s="9" t="s">
        <v>70</v>
      </c>
    </row>
    <row r="16" ht="19.5" customHeight="1" spans="1:6">
      <c r="A16" s="38" t="s">
        <v>590</v>
      </c>
      <c r="B16" s="39">
        <v>85.83</v>
      </c>
      <c r="C16" s="37" t="s">
        <v>70</v>
      </c>
      <c r="D16" s="30" t="s">
        <v>582</v>
      </c>
      <c r="E16" s="40">
        <v>0</v>
      </c>
      <c r="F16" s="9" t="s">
        <v>70</v>
      </c>
    </row>
    <row r="17" ht="19.5" customHeight="1" spans="1:6">
      <c r="A17" s="41" t="s">
        <v>388</v>
      </c>
      <c r="B17" s="28" t="s">
        <v>70</v>
      </c>
      <c r="C17" s="37" t="s">
        <v>70</v>
      </c>
      <c r="D17" s="27" t="s">
        <v>591</v>
      </c>
      <c r="E17" s="28" t="s">
        <v>70</v>
      </c>
      <c r="F17" s="28" t="s">
        <v>70</v>
      </c>
    </row>
    <row r="18" ht="19.5" customHeight="1" spans="1:6">
      <c r="A18" s="30" t="s">
        <v>580</v>
      </c>
      <c r="B18" s="33">
        <v>162.67</v>
      </c>
      <c r="C18" s="37" t="s">
        <v>70</v>
      </c>
      <c r="D18" s="30" t="s">
        <v>592</v>
      </c>
      <c r="E18" s="32">
        <v>13849</v>
      </c>
      <c r="F18" s="34">
        <v>13849</v>
      </c>
    </row>
    <row r="19" ht="19.5" customHeight="1" spans="1:6">
      <c r="A19" s="30" t="s">
        <v>593</v>
      </c>
      <c r="B19" s="33">
        <v>1896</v>
      </c>
      <c r="C19" s="37" t="s">
        <v>70</v>
      </c>
      <c r="D19" s="30" t="s">
        <v>407</v>
      </c>
      <c r="E19" s="32">
        <v>13849</v>
      </c>
      <c r="F19" s="42">
        <v>13849</v>
      </c>
    </row>
    <row r="20" ht="19.5" customHeight="1" spans="1:6">
      <c r="A20" s="30" t="s">
        <v>594</v>
      </c>
      <c r="B20" s="33">
        <v>54.43</v>
      </c>
      <c r="C20" s="29" t="s">
        <v>70</v>
      </c>
      <c r="D20" s="30" t="s">
        <v>573</v>
      </c>
      <c r="E20" s="39">
        <v>0.41</v>
      </c>
      <c r="F20" s="28" t="s">
        <v>70</v>
      </c>
    </row>
    <row r="21" ht="19.5" customHeight="1" spans="1:6">
      <c r="A21" s="38" t="s">
        <v>595</v>
      </c>
      <c r="B21" s="36">
        <v>43312</v>
      </c>
      <c r="C21" s="43">
        <v>54147</v>
      </c>
      <c r="D21" s="27" t="s">
        <v>596</v>
      </c>
      <c r="E21" s="37" t="s">
        <v>70</v>
      </c>
      <c r="F21" s="36">
        <v>44976</v>
      </c>
    </row>
    <row r="22" ht="19.5" customHeight="1" spans="1:6">
      <c r="A22" s="44" t="s">
        <v>343</v>
      </c>
      <c r="B22" s="28" t="s">
        <v>70</v>
      </c>
      <c r="C22" s="29" t="s">
        <v>70</v>
      </c>
      <c r="D22" s="27" t="s">
        <v>597</v>
      </c>
      <c r="E22" s="28" t="s">
        <v>70</v>
      </c>
      <c r="F22" s="28" t="s">
        <v>70</v>
      </c>
    </row>
    <row r="23" ht="19.5" customHeight="1" spans="1:6">
      <c r="A23" s="45" t="s">
        <v>592</v>
      </c>
      <c r="B23" s="32">
        <v>12562</v>
      </c>
      <c r="C23" s="32">
        <f>C24+C25</f>
        <v>12562</v>
      </c>
      <c r="D23" s="30" t="s">
        <v>592</v>
      </c>
      <c r="E23" s="32">
        <v>14185</v>
      </c>
      <c r="F23" s="34">
        <v>10320</v>
      </c>
    </row>
    <row r="24" ht="19.5" customHeight="1" spans="1:6">
      <c r="A24" s="30" t="s">
        <v>598</v>
      </c>
      <c r="B24" s="32">
        <v>9061</v>
      </c>
      <c r="C24" s="34">
        <v>9061</v>
      </c>
      <c r="D24" s="30" t="s">
        <v>599</v>
      </c>
      <c r="E24" s="32">
        <v>13715</v>
      </c>
      <c r="F24" s="42">
        <v>9648</v>
      </c>
    </row>
    <row r="25" ht="19.5" customHeight="1" spans="1:6">
      <c r="A25" s="30" t="s">
        <v>600</v>
      </c>
      <c r="B25" s="32">
        <v>3501</v>
      </c>
      <c r="C25" s="34">
        <v>3501</v>
      </c>
      <c r="D25" s="30" t="s">
        <v>601</v>
      </c>
      <c r="E25" s="39">
        <v>1</v>
      </c>
      <c r="F25" s="28" t="s">
        <v>70</v>
      </c>
    </row>
    <row r="26" ht="19.5" customHeight="1" spans="1:6">
      <c r="A26" s="30" t="s">
        <v>585</v>
      </c>
      <c r="B26" s="46">
        <v>9061</v>
      </c>
      <c r="C26" s="34">
        <v>9061</v>
      </c>
      <c r="D26" s="27" t="s">
        <v>596</v>
      </c>
      <c r="E26" s="37" t="s">
        <v>70</v>
      </c>
      <c r="F26" s="36">
        <v>76984.82</v>
      </c>
    </row>
    <row r="27" ht="19.5" customHeight="1" spans="1:6">
      <c r="A27" s="27" t="s">
        <v>587</v>
      </c>
      <c r="B27" s="29" t="s">
        <v>70</v>
      </c>
      <c r="C27" s="36">
        <v>74258.14</v>
      </c>
      <c r="D27" s="27" t="s">
        <v>602</v>
      </c>
      <c r="E27" s="28" t="s">
        <v>70</v>
      </c>
      <c r="F27" s="28" t="s">
        <v>70</v>
      </c>
    </row>
    <row r="28" ht="19.5" customHeight="1" spans="1:6">
      <c r="A28" s="30" t="s">
        <v>589</v>
      </c>
      <c r="B28" s="39">
        <v>25.06</v>
      </c>
      <c r="C28" s="37" t="s">
        <v>70</v>
      </c>
      <c r="D28" s="30" t="s">
        <v>592</v>
      </c>
      <c r="E28" s="32">
        <v>0</v>
      </c>
      <c r="F28" s="34">
        <v>0</v>
      </c>
    </row>
    <row r="29" ht="19.5" customHeight="1" spans="1:6">
      <c r="A29" s="27" t="s">
        <v>603</v>
      </c>
      <c r="B29" s="28" t="s">
        <v>70</v>
      </c>
      <c r="C29" s="29" t="s">
        <v>70</v>
      </c>
      <c r="D29" s="30" t="s">
        <v>407</v>
      </c>
      <c r="E29" s="34">
        <v>0</v>
      </c>
      <c r="F29" s="42">
        <v>0</v>
      </c>
    </row>
    <row r="30" ht="19.5" customHeight="1" spans="1:6">
      <c r="A30" s="30" t="s">
        <v>574</v>
      </c>
      <c r="B30" s="32">
        <v>0</v>
      </c>
      <c r="C30" s="32">
        <f>C31+C32</f>
        <v>0</v>
      </c>
      <c r="D30" s="30" t="s">
        <v>601</v>
      </c>
      <c r="E30" s="39">
        <v>0</v>
      </c>
      <c r="F30" s="28" t="s">
        <v>70</v>
      </c>
    </row>
    <row r="31" ht="19.5" customHeight="1" spans="1:6">
      <c r="A31" s="30" t="s">
        <v>598</v>
      </c>
      <c r="B31" s="32">
        <v>0</v>
      </c>
      <c r="C31" s="34">
        <v>0</v>
      </c>
      <c r="D31" s="27" t="s">
        <v>596</v>
      </c>
      <c r="E31" s="29" t="s">
        <v>70</v>
      </c>
      <c r="F31" s="47">
        <v>0</v>
      </c>
    </row>
    <row r="32" ht="19.5" customHeight="1" spans="1:6">
      <c r="A32" s="30" t="s">
        <v>604</v>
      </c>
      <c r="B32" s="32">
        <v>0</v>
      </c>
      <c r="C32" s="34">
        <v>0</v>
      </c>
      <c r="D32" s="30" t="s">
        <v>605</v>
      </c>
      <c r="E32" s="32">
        <v>0</v>
      </c>
      <c r="F32" s="42">
        <v>0</v>
      </c>
    </row>
    <row r="33" ht="19.5" customHeight="1" spans="1:6">
      <c r="A33" s="38" t="s">
        <v>585</v>
      </c>
      <c r="B33" s="46">
        <v>0</v>
      </c>
      <c r="C33" s="42">
        <v>0</v>
      </c>
      <c r="D33" s="38" t="s">
        <v>606</v>
      </c>
      <c r="E33" s="40">
        <v>62054</v>
      </c>
      <c r="F33" s="9" t="s">
        <v>70</v>
      </c>
    </row>
    <row r="34" ht="21" customHeight="1" spans="1:6">
      <c r="A34" s="11" t="s">
        <v>587</v>
      </c>
      <c r="B34" s="9" t="s">
        <v>70</v>
      </c>
      <c r="C34" s="12">
        <v>0</v>
      </c>
      <c r="D34" s="48"/>
      <c r="E34" s="48"/>
      <c r="F34" s="48"/>
    </row>
    <row r="35" ht="12.75" customHeight="1" spans="1:6">
      <c r="A35" s="49"/>
      <c r="B35" s="49"/>
      <c r="C35" s="49"/>
      <c r="D35" s="49"/>
      <c r="E35" s="18"/>
      <c r="F35" s="18" t="s">
        <v>607</v>
      </c>
    </row>
  </sheetData>
  <mergeCells count="1">
    <mergeCell ref="A1:F1"/>
  </mergeCells>
  <printOptions horizontalCentered="1"/>
  <pageMargins left="1.18110236220472" right="1.18110236220472" top="1.18110236220472" bottom="1.18110236220472" header="0.51181" footer="0.51181"/>
  <pageSetup paperSize="9" pageOrder="overThenDown" orientation="landscape" errors="blank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topLeftCell="B5" activePane="bottomRight" state="frozen"/>
      <selection activeCell="A1" sqref="A1:J1"/>
    </sheetView>
  </sheetViews>
  <sheetFormatPr defaultColWidth="8" defaultRowHeight="13.5"/>
  <cols>
    <col min="1" max="1" width="44.3166666666667" style="1"/>
    <col min="2" max="2" width="19.65" style="1"/>
    <col min="3" max="3" width="19.075" style="1"/>
    <col min="4" max="4" width="15.6333333333333" style="1"/>
    <col min="5" max="5" width="19.9333333333333" style="1"/>
    <col min="6" max="6" width="15.6333333333333" style="1"/>
    <col min="7" max="7" width="16.4916666666667" style="1"/>
    <col min="8" max="9" width="14.9166666666667" style="1"/>
    <col min="10" max="10" width="18.2083333333333" style="1"/>
  </cols>
  <sheetData>
    <row r="1" ht="39" customHeight="1" spans="1:10">
      <c r="A1" s="2" t="s">
        <v>608</v>
      </c>
      <c r="B1" s="3"/>
      <c r="C1" s="3"/>
      <c r="D1" s="3"/>
      <c r="E1" s="3"/>
      <c r="F1" s="3"/>
      <c r="G1" s="3"/>
      <c r="H1" s="3"/>
      <c r="I1" s="3"/>
      <c r="J1" s="3"/>
    </row>
    <row r="2" ht="9" customHeight="1" spans="1:10">
      <c r="A2" s="4"/>
      <c r="B2" s="4"/>
      <c r="C2" s="4"/>
      <c r="D2" s="4"/>
      <c r="E2" s="4"/>
      <c r="F2" s="4"/>
      <c r="G2" s="5"/>
      <c r="H2" s="4"/>
      <c r="I2" s="4"/>
      <c r="J2" s="4"/>
    </row>
    <row r="3" ht="17.25" customHeight="1" spans="1:10">
      <c r="A3" s="6" t="s">
        <v>49</v>
      </c>
      <c r="B3" s="7"/>
      <c r="C3" s="7"/>
      <c r="D3" s="7"/>
      <c r="E3" s="7"/>
      <c r="F3" s="7"/>
      <c r="G3" s="8"/>
      <c r="H3" s="7"/>
      <c r="I3" s="7"/>
      <c r="J3" s="17" t="s">
        <v>50</v>
      </c>
    </row>
    <row r="4" ht="32.25" customHeight="1" spans="1:10">
      <c r="A4" s="9" t="s">
        <v>51</v>
      </c>
      <c r="B4" s="9" t="s">
        <v>79</v>
      </c>
      <c r="C4" s="10" t="s">
        <v>80</v>
      </c>
      <c r="D4" s="10" t="s">
        <v>81</v>
      </c>
      <c r="E4" s="10" t="s">
        <v>82</v>
      </c>
      <c r="F4" s="10" t="s">
        <v>83</v>
      </c>
      <c r="G4" s="10" t="s">
        <v>84</v>
      </c>
      <c r="H4" s="9" t="s">
        <v>58</v>
      </c>
      <c r="I4" s="9" t="s">
        <v>59</v>
      </c>
      <c r="J4" s="9" t="s">
        <v>60</v>
      </c>
    </row>
    <row r="5" ht="19.5" customHeight="1" spans="1:10">
      <c r="A5" s="11" t="s">
        <v>609</v>
      </c>
      <c r="B5" s="12">
        <f t="shared" ref="B5:B11" si="0">SUM(C5:J5)</f>
        <v>290049.28</v>
      </c>
      <c r="C5" s="12">
        <v>263222.94</v>
      </c>
      <c r="D5" s="12">
        <v>26826.34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</row>
    <row r="6" ht="21" customHeight="1" spans="1:10">
      <c r="A6" s="11" t="s">
        <v>610</v>
      </c>
      <c r="B6" s="12">
        <f t="shared" si="0"/>
        <v>263222.94</v>
      </c>
      <c r="C6" s="13">
        <v>263222.94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</row>
    <row r="7" ht="19.5" customHeight="1" spans="1:10">
      <c r="A7" s="11" t="s">
        <v>611</v>
      </c>
      <c r="B7" s="12">
        <f t="shared" si="0"/>
        <v>26826.34</v>
      </c>
      <c r="C7" s="13">
        <v>0</v>
      </c>
      <c r="D7" s="13">
        <v>26826.34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</row>
    <row r="8" ht="19.5" customHeight="1" spans="1:10">
      <c r="A8" s="11" t="s">
        <v>612</v>
      </c>
      <c r="B8" s="12">
        <f t="shared" si="0"/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</row>
    <row r="9" ht="19.5" customHeight="1" spans="1:10">
      <c r="A9" s="11" t="s">
        <v>613</v>
      </c>
      <c r="B9" s="12">
        <f t="shared" si="0"/>
        <v>0</v>
      </c>
      <c r="C9" s="12">
        <f t="shared" ref="C9:J9" si="1">C5-C6-C7-C8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</row>
    <row r="10" ht="19.5" customHeight="1" spans="1:10">
      <c r="A10" s="11" t="s">
        <v>164</v>
      </c>
      <c r="B10" s="12">
        <f t="shared" si="0"/>
        <v>34165804.77</v>
      </c>
      <c r="C10" s="12">
        <v>33773464.17</v>
      </c>
      <c r="D10" s="12">
        <v>51868.29</v>
      </c>
      <c r="E10" s="12">
        <v>0</v>
      </c>
      <c r="F10" s="12">
        <v>0</v>
      </c>
      <c r="G10" s="12">
        <v>0</v>
      </c>
      <c r="H10" s="12">
        <v>336684.01</v>
      </c>
      <c r="I10" s="12">
        <v>3788.3</v>
      </c>
      <c r="J10" s="12">
        <v>0</v>
      </c>
    </row>
    <row r="11" ht="19.5" customHeight="1" spans="1:10">
      <c r="A11" s="11" t="s">
        <v>614</v>
      </c>
      <c r="B11" s="12">
        <f t="shared" si="0"/>
        <v>34165804.77</v>
      </c>
      <c r="C11" s="13">
        <v>33773464.17</v>
      </c>
      <c r="D11" s="13">
        <v>51868.29</v>
      </c>
      <c r="E11" s="13">
        <v>0</v>
      </c>
      <c r="F11" s="13">
        <v>0</v>
      </c>
      <c r="G11" s="13">
        <v>0</v>
      </c>
      <c r="H11" s="13">
        <v>336684.01</v>
      </c>
      <c r="I11" s="13">
        <v>3788.3</v>
      </c>
      <c r="J11" s="13">
        <v>0</v>
      </c>
    </row>
    <row r="12" ht="19.5" customHeight="1" spans="1:10">
      <c r="A12" s="11" t="s">
        <v>615</v>
      </c>
      <c r="B12" s="12">
        <f>F12</f>
        <v>0</v>
      </c>
      <c r="C12" s="14" t="s">
        <v>70</v>
      </c>
      <c r="D12" s="14" t="s">
        <v>70</v>
      </c>
      <c r="E12" s="14" t="s">
        <v>70</v>
      </c>
      <c r="F12" s="13">
        <v>0</v>
      </c>
      <c r="G12" s="14" t="s">
        <v>70</v>
      </c>
      <c r="H12" s="14" t="s">
        <v>70</v>
      </c>
      <c r="I12" s="14" t="s">
        <v>70</v>
      </c>
      <c r="J12" s="14" t="s">
        <v>70</v>
      </c>
    </row>
    <row r="13" ht="19.5" customHeight="1" spans="1:10">
      <c r="A13" s="11" t="s">
        <v>616</v>
      </c>
      <c r="B13" s="12">
        <f>I13</f>
        <v>0</v>
      </c>
      <c r="C13" s="14" t="s">
        <v>70</v>
      </c>
      <c r="D13" s="14" t="s">
        <v>70</v>
      </c>
      <c r="E13" s="14" t="s">
        <v>70</v>
      </c>
      <c r="F13" s="14" t="s">
        <v>70</v>
      </c>
      <c r="G13" s="14" t="s">
        <v>70</v>
      </c>
      <c r="H13" s="14" t="s">
        <v>70</v>
      </c>
      <c r="I13" s="13">
        <v>0</v>
      </c>
      <c r="J13" s="14" t="s">
        <v>70</v>
      </c>
    </row>
    <row r="14" ht="19.5" customHeight="1" spans="1:10">
      <c r="A14" s="11" t="s">
        <v>617</v>
      </c>
      <c r="B14" s="12">
        <f>C14</f>
        <v>0</v>
      </c>
      <c r="C14" s="13">
        <v>0</v>
      </c>
      <c r="D14" s="14" t="s">
        <v>70</v>
      </c>
      <c r="E14" s="14" t="s">
        <v>70</v>
      </c>
      <c r="F14" s="14" t="s">
        <v>70</v>
      </c>
      <c r="G14" s="14" t="s">
        <v>70</v>
      </c>
      <c r="H14" s="14" t="s">
        <v>70</v>
      </c>
      <c r="I14" s="14" t="s">
        <v>70</v>
      </c>
      <c r="J14" s="14" t="s">
        <v>70</v>
      </c>
    </row>
    <row r="15" ht="19.5" customHeight="1" spans="1:10">
      <c r="A15" s="11" t="s">
        <v>618</v>
      </c>
      <c r="B15" s="12">
        <f>SUM(C15:J15)</f>
        <v>0</v>
      </c>
      <c r="C15" s="12">
        <f>C10-C11-C14</f>
        <v>0</v>
      </c>
      <c r="D15" s="12">
        <f>D10-D11</f>
        <v>0</v>
      </c>
      <c r="E15" s="12">
        <f>E10-E11</f>
        <v>0</v>
      </c>
      <c r="F15" s="12">
        <f>F10-F11-F12</f>
        <v>0</v>
      </c>
      <c r="G15" s="12">
        <f>G10-G11</f>
        <v>0</v>
      </c>
      <c r="H15" s="12">
        <f>H10-H11</f>
        <v>0</v>
      </c>
      <c r="I15" s="12">
        <f>I10-I11-I13</f>
        <v>0</v>
      </c>
      <c r="J15" s="12">
        <f>J10-J11</f>
        <v>0</v>
      </c>
    </row>
    <row r="16" ht="19.5" customHeight="1" spans="1:10">
      <c r="A16" s="11" t="s">
        <v>619</v>
      </c>
      <c r="B16" s="12">
        <f>SUM(C16:J16)</f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ht="19.5" customHeight="1" spans="1:10">
      <c r="A17" s="11" t="s">
        <v>620</v>
      </c>
      <c r="B17" s="12">
        <f>SUM(C17:E17)</f>
        <v>0</v>
      </c>
      <c r="C17" s="13">
        <v>0</v>
      </c>
      <c r="D17" s="13">
        <v>0</v>
      </c>
      <c r="E17" s="13">
        <v>0</v>
      </c>
      <c r="F17" s="14" t="s">
        <v>70</v>
      </c>
      <c r="G17" s="14" t="s">
        <v>70</v>
      </c>
      <c r="H17" s="14" t="s">
        <v>70</v>
      </c>
      <c r="I17" s="14" t="s">
        <v>70</v>
      </c>
      <c r="J17" s="14" t="s">
        <v>70</v>
      </c>
    </row>
    <row r="18" ht="19.5" customHeight="1" spans="1:10">
      <c r="A18" s="11" t="s">
        <v>621</v>
      </c>
      <c r="B18" s="12">
        <f>F18+G18</f>
        <v>0</v>
      </c>
      <c r="C18" s="14" t="s">
        <v>70</v>
      </c>
      <c r="D18" s="14" t="s">
        <v>70</v>
      </c>
      <c r="E18" s="14" t="s">
        <v>70</v>
      </c>
      <c r="F18" s="13">
        <v>0</v>
      </c>
      <c r="G18" s="13">
        <v>0</v>
      </c>
      <c r="H18" s="14" t="s">
        <v>70</v>
      </c>
      <c r="I18" s="14" t="s">
        <v>70</v>
      </c>
      <c r="J18" s="14" t="s">
        <v>70</v>
      </c>
    </row>
    <row r="19" ht="19.5" customHeight="1" spans="1:10">
      <c r="A19" s="11" t="s">
        <v>622</v>
      </c>
      <c r="B19" s="12">
        <f>F19+G19</f>
        <v>0</v>
      </c>
      <c r="C19" s="14" t="s">
        <v>70</v>
      </c>
      <c r="D19" s="14" t="s">
        <v>70</v>
      </c>
      <c r="E19" s="14" t="s">
        <v>70</v>
      </c>
      <c r="F19" s="13">
        <v>0</v>
      </c>
      <c r="G19" s="13">
        <v>0</v>
      </c>
      <c r="H19" s="14" t="s">
        <v>70</v>
      </c>
      <c r="I19" s="14" t="s">
        <v>70</v>
      </c>
      <c r="J19" s="14" t="s">
        <v>70</v>
      </c>
    </row>
    <row r="20" ht="19.5" customHeight="1" spans="1:10">
      <c r="A20" s="11" t="s">
        <v>623</v>
      </c>
      <c r="B20" s="12">
        <f>F20+G20+H20</f>
        <v>0</v>
      </c>
      <c r="C20" s="14" t="s">
        <v>70</v>
      </c>
      <c r="D20" s="14" t="s">
        <v>70</v>
      </c>
      <c r="E20" s="14" t="s">
        <v>70</v>
      </c>
      <c r="F20" s="13">
        <v>0</v>
      </c>
      <c r="G20" s="13">
        <v>0</v>
      </c>
      <c r="H20" s="13">
        <v>0</v>
      </c>
      <c r="I20" s="14" t="s">
        <v>70</v>
      </c>
      <c r="J20" s="14" t="s">
        <v>70</v>
      </c>
    </row>
    <row r="21" ht="19.5" customHeight="1" spans="1:10">
      <c r="A21" s="11" t="s">
        <v>618</v>
      </c>
      <c r="B21" s="12">
        <f>SUM(C21:J21)</f>
        <v>0</v>
      </c>
      <c r="C21" s="12">
        <f>C16-C17</f>
        <v>0</v>
      </c>
      <c r="D21" s="12">
        <f>D16-D17</f>
        <v>0</v>
      </c>
      <c r="E21" s="12">
        <f>E16-E17</f>
        <v>0</v>
      </c>
      <c r="F21" s="12">
        <f>F16-F18-F19-F20</f>
        <v>0</v>
      </c>
      <c r="G21" s="12">
        <f>G16-G18-G19-G20</f>
        <v>0</v>
      </c>
      <c r="H21" s="12">
        <f>H16-H20</f>
        <v>0</v>
      </c>
      <c r="I21" s="12">
        <f>I16</f>
        <v>0</v>
      </c>
      <c r="J21" s="12">
        <f>J16</f>
        <v>0</v>
      </c>
    </row>
    <row r="22" ht="19.5" customHeight="1" spans="1:10">
      <c r="A22" s="11" t="s">
        <v>624</v>
      </c>
      <c r="B22" s="12">
        <f>SUM(C22:J22)</f>
        <v>28973761.19</v>
      </c>
      <c r="C22" s="12">
        <v>28870632.98</v>
      </c>
      <c r="D22" s="12">
        <v>0</v>
      </c>
      <c r="E22" s="12">
        <v>8200</v>
      </c>
      <c r="F22" s="12">
        <v>0</v>
      </c>
      <c r="G22" s="12">
        <v>0</v>
      </c>
      <c r="H22" s="12">
        <v>38672.67</v>
      </c>
      <c r="I22" s="12">
        <v>56255.54</v>
      </c>
      <c r="J22" s="12">
        <v>0</v>
      </c>
    </row>
    <row r="23" ht="19.5" customHeight="1" spans="1:10">
      <c r="A23" s="11" t="s">
        <v>625</v>
      </c>
      <c r="B23" s="12">
        <f>SUM(C23:E23)</f>
        <v>0</v>
      </c>
      <c r="C23" s="13">
        <v>0</v>
      </c>
      <c r="D23" s="13">
        <v>0</v>
      </c>
      <c r="E23" s="13">
        <v>0</v>
      </c>
      <c r="F23" s="14" t="s">
        <v>70</v>
      </c>
      <c r="G23" s="14" t="s">
        <v>70</v>
      </c>
      <c r="H23" s="14" t="s">
        <v>70</v>
      </c>
      <c r="I23" s="14" t="s">
        <v>70</v>
      </c>
      <c r="J23" s="14" t="s">
        <v>70</v>
      </c>
    </row>
    <row r="24" ht="19.5" customHeight="1" spans="1:10">
      <c r="A24" s="11" t="s">
        <v>626</v>
      </c>
      <c r="B24" s="12">
        <f>F24+G24</f>
        <v>0</v>
      </c>
      <c r="C24" s="14" t="s">
        <v>70</v>
      </c>
      <c r="D24" s="14" t="s">
        <v>70</v>
      </c>
      <c r="E24" s="14" t="s">
        <v>70</v>
      </c>
      <c r="F24" s="13">
        <v>0</v>
      </c>
      <c r="G24" s="13">
        <v>0</v>
      </c>
      <c r="H24" s="14" t="s">
        <v>70</v>
      </c>
      <c r="I24" s="14" t="s">
        <v>70</v>
      </c>
      <c r="J24" s="14" t="s">
        <v>70</v>
      </c>
    </row>
    <row r="25" ht="19.5" customHeight="1" spans="1:10">
      <c r="A25" s="11" t="s">
        <v>627</v>
      </c>
      <c r="B25" s="12">
        <f>SUM(C25:J25)</f>
        <v>28973761.19</v>
      </c>
      <c r="C25" s="13">
        <v>28870632.98</v>
      </c>
      <c r="D25" s="13">
        <v>0</v>
      </c>
      <c r="E25" s="13">
        <v>8200</v>
      </c>
      <c r="F25" s="13">
        <v>0</v>
      </c>
      <c r="G25" s="13">
        <v>0</v>
      </c>
      <c r="H25" s="13">
        <v>38672.67</v>
      </c>
      <c r="I25" s="13">
        <v>56255.54</v>
      </c>
      <c r="J25" s="13">
        <v>0</v>
      </c>
    </row>
    <row r="26" ht="19.5" customHeight="1" spans="1:10">
      <c r="A26" s="11" t="s">
        <v>628</v>
      </c>
      <c r="B26" s="12">
        <f>F26+G26+H26+J26</f>
        <v>0</v>
      </c>
      <c r="C26" s="14" t="s">
        <v>70</v>
      </c>
      <c r="D26" s="14" t="s">
        <v>70</v>
      </c>
      <c r="E26" s="14" t="s">
        <v>70</v>
      </c>
      <c r="F26" s="13">
        <v>0</v>
      </c>
      <c r="G26" s="13">
        <v>0</v>
      </c>
      <c r="H26" s="13">
        <v>0</v>
      </c>
      <c r="I26" s="14" t="s">
        <v>70</v>
      </c>
      <c r="J26" s="13">
        <v>0</v>
      </c>
    </row>
    <row r="27" ht="19.5" customHeight="1" spans="1:10">
      <c r="A27" s="11" t="s">
        <v>618</v>
      </c>
      <c r="B27" s="12">
        <f>SUM(C27:J27)</f>
        <v>0</v>
      </c>
      <c r="C27" s="12">
        <f>C22-C23-C25</f>
        <v>0</v>
      </c>
      <c r="D27" s="12">
        <f>D22-D23-D25</f>
        <v>0</v>
      </c>
      <c r="E27" s="12">
        <f>E22-E23-E25</f>
        <v>0</v>
      </c>
      <c r="F27" s="12">
        <f>F22-F24-F25-F26</f>
        <v>0</v>
      </c>
      <c r="G27" s="12">
        <f>G22-G24-G25-G26</f>
        <v>0</v>
      </c>
      <c r="H27" s="12">
        <f>H22-H25-H26</f>
        <v>0</v>
      </c>
      <c r="I27" s="12">
        <f>I22-I25</f>
        <v>0</v>
      </c>
      <c r="J27" s="12">
        <f>J22-J25-J26</f>
        <v>0</v>
      </c>
    </row>
    <row r="28" ht="19.5" customHeight="1" spans="1:10">
      <c r="A28" s="15"/>
      <c r="B28" s="15"/>
      <c r="C28" s="15"/>
      <c r="D28" s="15"/>
      <c r="E28" s="15"/>
      <c r="F28" s="15"/>
      <c r="G28" s="16"/>
      <c r="H28" s="15"/>
      <c r="I28" s="15"/>
      <c r="J28" s="18" t="s">
        <v>629</v>
      </c>
    </row>
  </sheetData>
  <mergeCells count="1">
    <mergeCell ref="A1:J1"/>
  </mergeCells>
  <printOptions horizontalCentered="1"/>
  <pageMargins left="1.18110236220472" right="1.18110236220472" top="1.18110236220472" bottom="1.18110236220472" header="0.51181" footer="0.51181"/>
  <pageSetup paperSize="9" scale="90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showGridLines="0" workbookViewId="0">
      <selection activeCell="A1" sqref="A1"/>
    </sheetView>
  </sheetViews>
  <sheetFormatPr defaultColWidth="8" defaultRowHeight="13.5" outlineLevelCol="2"/>
  <cols>
    <col min="1" max="1" width="3.725" style="1"/>
    <col min="2" max="2" width="104.55" style="1"/>
    <col min="3" max="3" width="4.01666666666667" style="1"/>
  </cols>
  <sheetData>
    <row r="1" ht="43.5" customHeight="1" spans="1:3">
      <c r="A1" s="61"/>
      <c r="B1" s="19" t="s">
        <v>26</v>
      </c>
      <c r="C1" s="189"/>
    </row>
    <row r="2" ht="17.25" customHeight="1" spans="1:3">
      <c r="A2" s="61"/>
      <c r="B2" s="190"/>
      <c r="C2" s="115"/>
    </row>
    <row r="3" ht="21" customHeight="1" spans="1:3">
      <c r="A3" s="61"/>
      <c r="B3" s="174" t="s">
        <v>27</v>
      </c>
      <c r="C3" s="191"/>
    </row>
    <row r="4" ht="21" customHeight="1" spans="1:3">
      <c r="A4" s="61"/>
      <c r="B4" s="174" t="s">
        <v>28</v>
      </c>
      <c r="C4" s="61"/>
    </row>
    <row r="5" ht="21" customHeight="1" spans="1:3">
      <c r="A5" s="61"/>
      <c r="B5" s="174" t="s">
        <v>29</v>
      </c>
      <c r="C5" s="191"/>
    </row>
    <row r="6" ht="21" customHeight="1" spans="1:3">
      <c r="A6" s="61"/>
      <c r="B6" s="174" t="s">
        <v>30</v>
      </c>
      <c r="C6" s="61"/>
    </row>
    <row r="7" ht="21" customHeight="1" spans="1:3">
      <c r="A7" s="61"/>
      <c r="B7" s="174" t="s">
        <v>31</v>
      </c>
      <c r="C7" s="191"/>
    </row>
    <row r="8" ht="21" customHeight="1" spans="1:3">
      <c r="A8" s="61"/>
      <c r="B8" s="174" t="s">
        <v>32</v>
      </c>
      <c r="C8" s="191"/>
    </row>
    <row r="9" ht="21" customHeight="1" spans="1:3">
      <c r="A9" s="61"/>
      <c r="B9" s="174" t="s">
        <v>33</v>
      </c>
      <c r="C9" s="191"/>
    </row>
    <row r="10" ht="21" customHeight="1" spans="1:3">
      <c r="A10" s="61"/>
      <c r="B10" s="174" t="s">
        <v>34</v>
      </c>
      <c r="C10" s="191"/>
    </row>
    <row r="11" ht="21" customHeight="1" spans="1:3">
      <c r="A11" s="61"/>
      <c r="B11" s="174" t="s">
        <v>35</v>
      </c>
      <c r="C11" s="61"/>
    </row>
    <row r="12" ht="21" customHeight="1" spans="1:3">
      <c r="A12" s="61"/>
      <c r="B12" s="174" t="s">
        <v>36</v>
      </c>
      <c r="C12" s="61"/>
    </row>
    <row r="13" ht="21" customHeight="1" spans="1:3">
      <c r="A13" s="61"/>
      <c r="B13" s="174" t="s">
        <v>37</v>
      </c>
      <c r="C13" s="191"/>
    </row>
    <row r="14" ht="21" customHeight="1" spans="1:3">
      <c r="A14" s="61"/>
      <c r="B14" s="174" t="s">
        <v>38</v>
      </c>
      <c r="C14" s="191"/>
    </row>
    <row r="15" ht="21" customHeight="1" spans="1:3">
      <c r="A15" s="61"/>
      <c r="B15" s="174" t="s">
        <v>39</v>
      </c>
      <c r="C15" s="191"/>
    </row>
    <row r="16" ht="21" customHeight="1" spans="1:3">
      <c r="A16" s="61"/>
      <c r="B16" s="174" t="s">
        <v>40</v>
      </c>
      <c r="C16" s="191"/>
    </row>
    <row r="17" ht="21" customHeight="1" spans="1:3">
      <c r="A17" s="61"/>
      <c r="B17" s="174" t="s">
        <v>41</v>
      </c>
      <c r="C17" s="191"/>
    </row>
    <row r="18" ht="21" customHeight="1" spans="1:3">
      <c r="A18" s="61"/>
      <c r="B18" s="174" t="s">
        <v>42</v>
      </c>
      <c r="C18" s="191"/>
    </row>
    <row r="19" ht="21" customHeight="1" spans="1:3">
      <c r="A19" s="61"/>
      <c r="B19" s="174" t="s">
        <v>43</v>
      </c>
      <c r="C19" s="191"/>
    </row>
    <row r="20" ht="21" customHeight="1" spans="1:3">
      <c r="A20" s="61"/>
      <c r="B20" s="174" t="s">
        <v>44</v>
      </c>
      <c r="C20" s="191"/>
    </row>
    <row r="21" ht="21" customHeight="1" spans="1:3">
      <c r="A21" s="61"/>
      <c r="B21" s="174" t="s">
        <v>45</v>
      </c>
      <c r="C21" s="61"/>
    </row>
    <row r="22" ht="21" customHeight="1" spans="1:3">
      <c r="A22" s="61"/>
      <c r="B22" s="174" t="s">
        <v>46</v>
      </c>
      <c r="C22" s="191"/>
    </row>
  </sheetData>
  <printOptions horizontalCentered="1"/>
  <pageMargins left="0.78740157480315" right="0.78740157480315" top="0.78740157480315" bottom="0.393700787401575" header="0.51181" footer="0.51181"/>
  <pageSetup paperSize="9" scale="80" pageOrder="overThenDown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workbookViewId="0">
      <pane topLeftCell="B7" activePane="bottomRight" state="frozen"/>
      <selection activeCell="A1" sqref="A1:S1"/>
    </sheetView>
  </sheetViews>
  <sheetFormatPr defaultColWidth="8" defaultRowHeight="13.5"/>
  <cols>
    <col min="1" max="1" width="22.375" style="1"/>
    <col min="2" max="19" width="22.9416666666667" style="1"/>
  </cols>
  <sheetData>
    <row r="1" ht="35.25" customHeight="1" spans="1:19">
      <c r="A1" s="19" t="s">
        <v>47</v>
      </c>
      <c r="B1" s="19"/>
      <c r="C1" s="19"/>
      <c r="D1" s="166"/>
      <c r="E1" s="19"/>
      <c r="F1" s="185"/>
      <c r="G1" s="185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ht="14.25" customHeight="1" spans="1:19">
      <c r="A2" s="115"/>
      <c r="B2" s="115"/>
      <c r="C2" s="115"/>
      <c r="D2" s="20"/>
      <c r="E2" s="115"/>
      <c r="F2" s="61"/>
      <c r="G2" s="61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ht="21" customHeight="1" spans="1:19">
      <c r="A3" s="20"/>
      <c r="B3" s="20"/>
      <c r="C3" s="20"/>
      <c r="D3" s="20"/>
      <c r="E3" s="20"/>
      <c r="F3" s="61"/>
      <c r="G3" s="61"/>
      <c r="H3" s="20"/>
      <c r="I3" s="20"/>
      <c r="J3" s="21"/>
      <c r="K3" s="20"/>
      <c r="L3" s="20"/>
      <c r="M3" s="20"/>
      <c r="N3" s="20"/>
      <c r="O3" s="21"/>
      <c r="P3" s="21"/>
      <c r="Q3" s="21"/>
      <c r="R3" s="21"/>
      <c r="S3" s="21" t="s">
        <v>48</v>
      </c>
    </row>
    <row r="4" ht="21" customHeight="1" spans="1:19">
      <c r="A4" s="23" t="s">
        <v>49</v>
      </c>
      <c r="B4" s="51"/>
      <c r="C4" s="23"/>
      <c r="D4" s="23"/>
      <c r="E4" s="23"/>
      <c r="F4" s="62"/>
      <c r="G4" s="62"/>
      <c r="H4" s="23"/>
      <c r="I4" s="23"/>
      <c r="J4" s="24"/>
      <c r="K4" s="23"/>
      <c r="L4" s="23"/>
      <c r="M4" s="23"/>
      <c r="N4" s="23"/>
      <c r="O4" s="24"/>
      <c r="P4" s="24"/>
      <c r="Q4" s="24"/>
      <c r="R4" s="24"/>
      <c r="S4" s="24" t="s">
        <v>50</v>
      </c>
    </row>
    <row r="5" ht="28.5" customHeight="1" spans="1:19">
      <c r="A5" s="25" t="s">
        <v>51</v>
      </c>
      <c r="B5" s="25" t="s">
        <v>52</v>
      </c>
      <c r="C5" s="25"/>
      <c r="D5" s="25" t="s">
        <v>53</v>
      </c>
      <c r="E5" s="25"/>
      <c r="F5" s="25" t="s">
        <v>54</v>
      </c>
      <c r="G5" s="86"/>
      <c r="H5" s="110" t="s">
        <v>55</v>
      </c>
      <c r="I5" s="25"/>
      <c r="J5" s="25" t="s">
        <v>56</v>
      </c>
      <c r="K5" s="25"/>
      <c r="L5" s="25" t="s">
        <v>57</v>
      </c>
      <c r="M5" s="25"/>
      <c r="N5" s="25" t="s">
        <v>58</v>
      </c>
      <c r="O5" s="25"/>
      <c r="P5" s="25" t="s">
        <v>59</v>
      </c>
      <c r="Q5" s="25"/>
      <c r="R5" s="25" t="s">
        <v>60</v>
      </c>
      <c r="S5" s="25"/>
    </row>
    <row r="6" ht="28.5" customHeight="1" spans="1:19">
      <c r="A6" s="25"/>
      <c r="B6" s="25" t="s">
        <v>61</v>
      </c>
      <c r="C6" s="25" t="s">
        <v>62</v>
      </c>
      <c r="D6" s="52" t="s">
        <v>61</v>
      </c>
      <c r="E6" s="52" t="s">
        <v>62</v>
      </c>
      <c r="F6" s="52" t="s">
        <v>61</v>
      </c>
      <c r="G6" s="63" t="s">
        <v>62</v>
      </c>
      <c r="H6" s="186" t="s">
        <v>61</v>
      </c>
      <c r="I6" s="52" t="s">
        <v>62</v>
      </c>
      <c r="J6" s="25" t="s">
        <v>61</v>
      </c>
      <c r="K6" s="25" t="s">
        <v>62</v>
      </c>
      <c r="L6" s="25" t="s">
        <v>61</v>
      </c>
      <c r="M6" s="25" t="s">
        <v>62</v>
      </c>
      <c r="N6" s="25" t="s">
        <v>61</v>
      </c>
      <c r="O6" s="25" t="s">
        <v>62</v>
      </c>
      <c r="P6" s="25" t="s">
        <v>61</v>
      </c>
      <c r="Q6" s="25" t="s">
        <v>62</v>
      </c>
      <c r="R6" s="25" t="s">
        <v>61</v>
      </c>
      <c r="S6" s="25" t="s">
        <v>62</v>
      </c>
    </row>
    <row r="7" ht="28.5" customHeight="1" spans="1:19">
      <c r="A7" s="30" t="s">
        <v>63</v>
      </c>
      <c r="B7" s="47">
        <f t="shared" ref="B7:B12" si="0">D7+F7+H7+J7+L7+N7+P7+R7</f>
        <v>518385475.63</v>
      </c>
      <c r="C7" s="47">
        <f t="shared" ref="C7:C12" si="1">E7+G7+I7+K7+M7+O7+Q7+S7</f>
        <v>402564283.29</v>
      </c>
      <c r="D7" s="47">
        <f t="shared" ref="D7:I7" si="2">D8+D9+D10+D11+D12+D13</f>
        <v>109562556.34</v>
      </c>
      <c r="E7" s="47">
        <f t="shared" si="2"/>
        <v>28972001.57</v>
      </c>
      <c r="F7" s="47">
        <f t="shared" si="2"/>
        <v>216736946.23</v>
      </c>
      <c r="G7" s="31">
        <f t="shared" si="2"/>
        <v>249229242.02</v>
      </c>
      <c r="H7" s="151">
        <f t="shared" si="2"/>
        <v>144700899.17</v>
      </c>
      <c r="I7" s="47">
        <f t="shared" si="2"/>
        <v>68116023.03</v>
      </c>
      <c r="J7" s="47">
        <f t="shared" ref="J7:S7" si="3">J8+J9+J10+J11+J12</f>
        <v>0</v>
      </c>
      <c r="K7" s="47">
        <f t="shared" si="3"/>
        <v>0</v>
      </c>
      <c r="L7" s="47">
        <f t="shared" si="3"/>
        <v>0</v>
      </c>
      <c r="M7" s="47">
        <f t="shared" si="3"/>
        <v>0</v>
      </c>
      <c r="N7" s="47">
        <f t="shared" si="3"/>
        <v>8583623.56</v>
      </c>
      <c r="O7" s="47">
        <f t="shared" si="3"/>
        <v>12706547.2</v>
      </c>
      <c r="P7" s="47">
        <f t="shared" si="3"/>
        <v>38801450.33</v>
      </c>
      <c r="Q7" s="47">
        <f t="shared" si="3"/>
        <v>43540469.47</v>
      </c>
      <c r="R7" s="47">
        <f t="shared" si="3"/>
        <v>0</v>
      </c>
      <c r="S7" s="47">
        <f t="shared" si="3"/>
        <v>0</v>
      </c>
    </row>
    <row r="8" ht="28.5" customHeight="1" spans="1:19">
      <c r="A8" s="30" t="s">
        <v>64</v>
      </c>
      <c r="B8" s="47">
        <f t="shared" si="0"/>
        <v>0</v>
      </c>
      <c r="C8" s="47">
        <f t="shared" si="1"/>
        <v>0</v>
      </c>
      <c r="D8" s="64">
        <v>0</v>
      </c>
      <c r="E8" s="64">
        <v>0</v>
      </c>
      <c r="F8" s="64">
        <v>0</v>
      </c>
      <c r="G8" s="33">
        <v>0</v>
      </c>
      <c r="H8" s="187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</row>
    <row r="9" ht="28.5" customHeight="1" spans="1:19">
      <c r="A9" s="30" t="s">
        <v>65</v>
      </c>
      <c r="B9" s="47">
        <f t="shared" si="0"/>
        <v>1318669.77</v>
      </c>
      <c r="C9" s="47">
        <f t="shared" si="1"/>
        <v>31623552.33</v>
      </c>
      <c r="D9" s="64">
        <v>53349.79</v>
      </c>
      <c r="E9" s="64">
        <v>28870632.98</v>
      </c>
      <c r="F9" s="64">
        <v>22764.81</v>
      </c>
      <c r="G9" s="33">
        <v>995414.98</v>
      </c>
      <c r="H9" s="187">
        <v>606509.8</v>
      </c>
      <c r="I9" s="64">
        <v>987105.38</v>
      </c>
      <c r="J9" s="64">
        <v>0</v>
      </c>
      <c r="K9" s="64">
        <v>0</v>
      </c>
      <c r="L9" s="64">
        <v>0</v>
      </c>
      <c r="M9" s="64">
        <v>0</v>
      </c>
      <c r="N9" s="64">
        <v>169126.06</v>
      </c>
      <c r="O9" s="64">
        <v>468797.36</v>
      </c>
      <c r="P9" s="64">
        <v>466919.31</v>
      </c>
      <c r="Q9" s="64">
        <v>301601.63</v>
      </c>
      <c r="R9" s="64">
        <v>0</v>
      </c>
      <c r="S9" s="64">
        <v>0</v>
      </c>
    </row>
    <row r="10" ht="28.5" customHeight="1" spans="1:19">
      <c r="A10" s="30" t="s">
        <v>66</v>
      </c>
      <c r="B10" s="47">
        <f t="shared" si="0"/>
        <v>517066805.86</v>
      </c>
      <c r="C10" s="47">
        <f t="shared" si="1"/>
        <v>370940730.96</v>
      </c>
      <c r="D10" s="64">
        <v>109509206.55</v>
      </c>
      <c r="E10" s="64">
        <v>101368.59</v>
      </c>
      <c r="F10" s="64">
        <v>216714181.42</v>
      </c>
      <c r="G10" s="33">
        <v>248233827.04</v>
      </c>
      <c r="H10" s="187">
        <v>144094389.37</v>
      </c>
      <c r="I10" s="64">
        <v>67128917.65</v>
      </c>
      <c r="J10" s="64">
        <v>0</v>
      </c>
      <c r="K10" s="64">
        <v>0</v>
      </c>
      <c r="L10" s="64">
        <v>0</v>
      </c>
      <c r="M10" s="64">
        <v>0</v>
      </c>
      <c r="N10" s="64">
        <v>8414497.5</v>
      </c>
      <c r="O10" s="64">
        <v>12237749.84</v>
      </c>
      <c r="P10" s="64">
        <v>38334531.02</v>
      </c>
      <c r="Q10" s="64">
        <v>43238867.84</v>
      </c>
      <c r="R10" s="64">
        <v>0</v>
      </c>
      <c r="S10" s="64">
        <v>0</v>
      </c>
    </row>
    <row r="11" ht="28.5" customHeight="1" spans="1:19">
      <c r="A11" s="30" t="s">
        <v>67</v>
      </c>
      <c r="B11" s="47">
        <f t="shared" si="0"/>
        <v>0</v>
      </c>
      <c r="C11" s="47">
        <f t="shared" si="1"/>
        <v>0</v>
      </c>
      <c r="D11" s="64">
        <v>0</v>
      </c>
      <c r="E11" s="64">
        <v>0</v>
      </c>
      <c r="F11" s="64">
        <v>0</v>
      </c>
      <c r="G11" s="33">
        <v>0</v>
      </c>
      <c r="H11" s="187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</row>
    <row r="12" ht="28.5" customHeight="1" spans="1:19">
      <c r="A12" s="30" t="s">
        <v>68</v>
      </c>
      <c r="B12" s="47">
        <f t="shared" si="0"/>
        <v>0</v>
      </c>
      <c r="C12" s="47">
        <f t="shared" si="1"/>
        <v>0</v>
      </c>
      <c r="D12" s="64">
        <v>0</v>
      </c>
      <c r="E12" s="64">
        <v>0</v>
      </c>
      <c r="F12" s="64">
        <v>0</v>
      </c>
      <c r="G12" s="33">
        <v>0</v>
      </c>
      <c r="H12" s="187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</row>
    <row r="13" ht="28.5" customHeight="1" spans="1:19">
      <c r="A13" s="30" t="s">
        <v>69</v>
      </c>
      <c r="B13" s="47">
        <f>D13+F13+H13</f>
        <v>0</v>
      </c>
      <c r="C13" s="47">
        <f>E13+G13+I13</f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84" t="s">
        <v>70</v>
      </c>
      <c r="K13" s="84" t="s">
        <v>70</v>
      </c>
      <c r="L13" s="84" t="s">
        <v>70</v>
      </c>
      <c r="M13" s="84" t="s">
        <v>70</v>
      </c>
      <c r="N13" s="84" t="s">
        <v>70</v>
      </c>
      <c r="O13" s="84" t="s">
        <v>70</v>
      </c>
      <c r="P13" s="84" t="s">
        <v>70</v>
      </c>
      <c r="Q13" s="84" t="s">
        <v>70</v>
      </c>
      <c r="R13" s="84" t="s">
        <v>70</v>
      </c>
      <c r="S13" s="84" t="s">
        <v>70</v>
      </c>
    </row>
    <row r="14" ht="28.5" customHeight="1" spans="1:19">
      <c r="A14" s="30" t="s">
        <v>71</v>
      </c>
      <c r="B14" s="47">
        <f>D14+F14+H14+J14+L14+N14+P14+R14</f>
        <v>150997.36</v>
      </c>
      <c r="C14" s="47">
        <f>E14+G14+I14+K14+M14+O14+Q14+S14</f>
        <v>28973761.19</v>
      </c>
      <c r="D14" s="47">
        <f t="shared" ref="D14:S14" si="4">D15+D16</f>
        <v>0</v>
      </c>
      <c r="E14" s="47">
        <f t="shared" si="4"/>
        <v>28870632.98</v>
      </c>
      <c r="F14" s="47">
        <f t="shared" si="4"/>
        <v>5005.47</v>
      </c>
      <c r="G14" s="31">
        <f t="shared" si="4"/>
        <v>0</v>
      </c>
      <c r="H14" s="151">
        <f t="shared" si="4"/>
        <v>3917</v>
      </c>
      <c r="I14" s="47">
        <f t="shared" si="4"/>
        <v>8200</v>
      </c>
      <c r="J14" s="47">
        <f t="shared" si="4"/>
        <v>0</v>
      </c>
      <c r="K14" s="47">
        <f t="shared" si="4"/>
        <v>0</v>
      </c>
      <c r="L14" s="47">
        <f t="shared" si="4"/>
        <v>0</v>
      </c>
      <c r="M14" s="47">
        <f t="shared" si="4"/>
        <v>0</v>
      </c>
      <c r="N14" s="47">
        <f t="shared" si="4"/>
        <v>38672.67</v>
      </c>
      <c r="O14" s="47">
        <f t="shared" si="4"/>
        <v>38672.67</v>
      </c>
      <c r="P14" s="47">
        <f t="shared" si="4"/>
        <v>103402.22</v>
      </c>
      <c r="Q14" s="47">
        <f t="shared" si="4"/>
        <v>56255.54</v>
      </c>
      <c r="R14" s="47">
        <f t="shared" si="4"/>
        <v>0</v>
      </c>
      <c r="S14" s="47">
        <f t="shared" si="4"/>
        <v>0</v>
      </c>
    </row>
    <row r="15" ht="28.5" customHeight="1" spans="1:19">
      <c r="A15" s="30" t="s">
        <v>72</v>
      </c>
      <c r="B15" s="47">
        <f>D15+F15+H15+J15+L15+N15+P15+R15</f>
        <v>0</v>
      </c>
      <c r="C15" s="47">
        <f>E15+G15+I15+K15+M15+O15+Q15+S15</f>
        <v>0</v>
      </c>
      <c r="D15" s="64">
        <v>0</v>
      </c>
      <c r="E15" s="64">
        <v>0</v>
      </c>
      <c r="F15" s="64">
        <v>0</v>
      </c>
      <c r="G15" s="33">
        <v>0</v>
      </c>
      <c r="H15" s="187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</row>
    <row r="16" ht="28.5" customHeight="1" spans="1:19">
      <c r="A16" s="30" t="s">
        <v>73</v>
      </c>
      <c r="B16" s="47">
        <f>D16+F16+H16+J16+L16+N16+P16+R16</f>
        <v>150997.36</v>
      </c>
      <c r="C16" s="47">
        <f>E16+G16+I16+K16+M16+O16+Q16+S16</f>
        <v>28973761.19</v>
      </c>
      <c r="D16" s="64">
        <v>0</v>
      </c>
      <c r="E16" s="64">
        <v>28870632.98</v>
      </c>
      <c r="F16" s="64">
        <v>5005.47</v>
      </c>
      <c r="G16" s="33">
        <v>0</v>
      </c>
      <c r="H16" s="187">
        <v>3917</v>
      </c>
      <c r="I16" s="64">
        <v>8200</v>
      </c>
      <c r="J16" s="64">
        <v>0</v>
      </c>
      <c r="K16" s="64">
        <v>0</v>
      </c>
      <c r="L16" s="64">
        <v>0</v>
      </c>
      <c r="M16" s="64">
        <v>0</v>
      </c>
      <c r="N16" s="64">
        <v>38672.67</v>
      </c>
      <c r="O16" s="64">
        <v>38672.67</v>
      </c>
      <c r="P16" s="64">
        <v>103402.22</v>
      </c>
      <c r="Q16" s="64">
        <v>56255.54</v>
      </c>
      <c r="R16" s="64">
        <v>0</v>
      </c>
      <c r="S16" s="64">
        <v>0</v>
      </c>
    </row>
    <row r="17" ht="28.5" customHeight="1" spans="1:19">
      <c r="A17" s="30" t="s">
        <v>74</v>
      </c>
      <c r="B17" s="47">
        <f>D17+F17+H17+J17+L17+N17+P17+R17</f>
        <v>518234478.27</v>
      </c>
      <c r="C17" s="47">
        <f>E17+G17+I17+K17+M17+O17+Q17+S17</f>
        <v>373590522.1</v>
      </c>
      <c r="D17" s="47">
        <f t="shared" ref="D17:S17" si="5">D7-D14</f>
        <v>109562556.34</v>
      </c>
      <c r="E17" s="47">
        <f t="shared" si="5"/>
        <v>101368.59</v>
      </c>
      <c r="F17" s="36">
        <f t="shared" si="5"/>
        <v>216731940.76</v>
      </c>
      <c r="G17" s="39">
        <f t="shared" si="5"/>
        <v>249229242.02</v>
      </c>
      <c r="H17" s="151">
        <f t="shared" si="5"/>
        <v>144696982.17</v>
      </c>
      <c r="I17" s="47">
        <f t="shared" si="5"/>
        <v>68107823.03</v>
      </c>
      <c r="J17" s="47">
        <f t="shared" si="5"/>
        <v>0</v>
      </c>
      <c r="K17" s="47">
        <f t="shared" si="5"/>
        <v>0</v>
      </c>
      <c r="L17" s="47">
        <f t="shared" si="5"/>
        <v>0</v>
      </c>
      <c r="M17" s="47">
        <f t="shared" si="5"/>
        <v>0</v>
      </c>
      <c r="N17" s="47">
        <f t="shared" si="5"/>
        <v>8544950.89</v>
      </c>
      <c r="O17" s="47">
        <f t="shared" si="5"/>
        <v>12667874.53</v>
      </c>
      <c r="P17" s="47">
        <f t="shared" si="5"/>
        <v>38698048.11</v>
      </c>
      <c r="Q17" s="47">
        <f t="shared" si="5"/>
        <v>43484213.93</v>
      </c>
      <c r="R17" s="47">
        <f t="shared" si="5"/>
        <v>0</v>
      </c>
      <c r="S17" s="47">
        <f t="shared" si="5"/>
        <v>0</v>
      </c>
    </row>
    <row r="18" ht="28.5" customHeight="1" spans="1:19">
      <c r="A18" s="20"/>
      <c r="B18" s="20"/>
      <c r="C18" s="20"/>
      <c r="D18" s="20"/>
      <c r="E18" s="20"/>
      <c r="F18" s="140"/>
      <c r="G18" s="140"/>
      <c r="H18" s="20"/>
      <c r="I18" s="20"/>
      <c r="J18" s="20"/>
      <c r="K18" s="20"/>
      <c r="L18" s="20"/>
      <c r="M18" s="20"/>
      <c r="N18" s="20"/>
      <c r="O18" s="188"/>
      <c r="P18" s="188"/>
      <c r="Q18" s="188"/>
      <c r="R18" s="188"/>
      <c r="S18" s="188" t="s">
        <v>75</v>
      </c>
    </row>
  </sheetData>
  <mergeCells count="11">
    <mergeCell ref="A1:S1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5:A6"/>
  </mergeCells>
  <printOptions horizontalCentered="1"/>
  <pageMargins left="0.78740157480315" right="0.78740157480315" top="0.78740157480315" bottom="0.78740157480315" header="0.51181" footer="0.51181"/>
  <pageSetup paperSize="9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Zeros="0" workbookViewId="0">
      <pane topLeftCell="B6" activePane="bottomRight" state="frozen"/>
      <selection activeCell="A1" sqref="A1"/>
    </sheetView>
  </sheetViews>
  <sheetFormatPr defaultColWidth="8" defaultRowHeight="13.5"/>
  <cols>
    <col min="1" max="1" width="42.1666666666667" style="1"/>
    <col min="2" max="10" width="25.8083333333333" style="1"/>
  </cols>
  <sheetData>
    <row r="1" spans="1:10">
      <c r="A1" s="179"/>
      <c r="B1" s="61"/>
      <c r="C1" s="61"/>
      <c r="D1" s="61"/>
      <c r="E1" s="61"/>
      <c r="F1" s="61"/>
      <c r="G1" s="61"/>
      <c r="H1" s="61"/>
      <c r="I1" s="61"/>
      <c r="J1" s="61"/>
    </row>
    <row r="2" ht="32.25" customHeight="1" spans="1:10">
      <c r="A2" s="19" t="s">
        <v>76</v>
      </c>
      <c r="B2" s="19"/>
      <c r="C2" s="19"/>
      <c r="D2" s="19"/>
      <c r="E2" s="19"/>
      <c r="F2" s="19"/>
      <c r="G2" s="19"/>
      <c r="H2" s="19"/>
      <c r="I2" s="19"/>
      <c r="J2" s="19"/>
    </row>
    <row r="3" ht="18" customHeight="1" spans="1:10">
      <c r="A3" s="180"/>
      <c r="B3" s="180"/>
      <c r="C3" s="180"/>
      <c r="D3" s="180"/>
      <c r="E3" s="180"/>
      <c r="F3" s="180"/>
      <c r="G3" s="180"/>
      <c r="H3" s="180"/>
      <c r="I3" s="180"/>
      <c r="J3" s="21" t="s">
        <v>77</v>
      </c>
    </row>
    <row r="4" ht="18" customHeight="1" spans="1:10">
      <c r="A4" s="23" t="s">
        <v>49</v>
      </c>
      <c r="B4" s="181"/>
      <c r="C4" s="181"/>
      <c r="D4" s="181"/>
      <c r="E4" s="181"/>
      <c r="F4" s="181"/>
      <c r="G4" s="181"/>
      <c r="H4" s="181"/>
      <c r="I4" s="181"/>
      <c r="J4" s="24" t="s">
        <v>50</v>
      </c>
    </row>
    <row r="5" ht="28.5" customHeight="1" spans="1:10">
      <c r="A5" s="25" t="s">
        <v>78</v>
      </c>
      <c r="B5" s="52" t="s">
        <v>79</v>
      </c>
      <c r="C5" s="182" t="s">
        <v>80</v>
      </c>
      <c r="D5" s="52" t="s">
        <v>81</v>
      </c>
      <c r="E5" s="52" t="s">
        <v>82</v>
      </c>
      <c r="F5" s="52" t="s">
        <v>83</v>
      </c>
      <c r="G5" s="52" t="s">
        <v>84</v>
      </c>
      <c r="H5" s="52" t="s">
        <v>58</v>
      </c>
      <c r="I5" s="52" t="s">
        <v>59</v>
      </c>
      <c r="J5" s="52" t="s">
        <v>60</v>
      </c>
    </row>
    <row r="6" ht="27" customHeight="1" spans="1:10">
      <c r="A6" s="183" t="s">
        <v>85</v>
      </c>
      <c r="B6" s="184">
        <f>C6+D6+E6+F6+G6+H6+I6+J6</f>
        <v>420182215.11</v>
      </c>
      <c r="C6" s="184">
        <v>110424043.98</v>
      </c>
      <c r="D6" s="184">
        <v>125249777.85</v>
      </c>
      <c r="E6" s="184">
        <v>170237169.43</v>
      </c>
      <c r="F6" s="184">
        <v>0</v>
      </c>
      <c r="G6" s="184">
        <v>0</v>
      </c>
      <c r="H6" s="184">
        <v>5879936.35</v>
      </c>
      <c r="I6" s="184">
        <v>8391287.5</v>
      </c>
      <c r="J6" s="184">
        <v>0</v>
      </c>
    </row>
    <row r="7" ht="27" customHeight="1" spans="1:10">
      <c r="A7" s="107" t="s">
        <v>86</v>
      </c>
      <c r="B7" s="184">
        <f>C7+D7+E7+F7+G7+H7+I7+J7</f>
        <v>242508935.99</v>
      </c>
      <c r="C7" s="184">
        <v>46882559.3</v>
      </c>
      <c r="D7" s="184">
        <v>13869383</v>
      </c>
      <c r="E7" s="184">
        <v>168625647.5</v>
      </c>
      <c r="F7" s="184">
        <v>0</v>
      </c>
      <c r="G7" s="184">
        <v>0</v>
      </c>
      <c r="H7" s="184">
        <v>5703955.09</v>
      </c>
      <c r="I7" s="184">
        <v>7427391.1</v>
      </c>
      <c r="J7" s="184">
        <v>0</v>
      </c>
    </row>
    <row r="8" ht="27" customHeight="1" spans="1:10">
      <c r="A8" s="107" t="s">
        <v>87</v>
      </c>
      <c r="B8" s="184">
        <f>C8+D8+E8+F8+G8+H8+I8+J8</f>
        <v>8918967.21</v>
      </c>
      <c r="C8" s="184">
        <v>1247574.55</v>
      </c>
      <c r="D8" s="184">
        <v>4919993.07</v>
      </c>
      <c r="E8" s="184">
        <v>1611521.93</v>
      </c>
      <c r="F8" s="184">
        <v>0</v>
      </c>
      <c r="G8" s="184">
        <v>0</v>
      </c>
      <c r="H8" s="184">
        <v>175981.26</v>
      </c>
      <c r="I8" s="184">
        <v>963896.4</v>
      </c>
      <c r="J8" s="184">
        <v>0</v>
      </c>
    </row>
    <row r="9" ht="27" customHeight="1" spans="1:10">
      <c r="A9" s="30" t="s">
        <v>88</v>
      </c>
      <c r="B9" s="184">
        <f>C9+D9+E9+F9+G9+H9+I9+J9</f>
        <v>106350000</v>
      </c>
      <c r="C9" s="184">
        <v>0</v>
      </c>
      <c r="D9" s="184">
        <v>106350000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</row>
    <row r="10" ht="27" customHeight="1" spans="1:10">
      <c r="A10" s="30" t="s">
        <v>89</v>
      </c>
      <c r="B10" s="184">
        <f>C10+D10+E10</f>
        <v>0</v>
      </c>
      <c r="C10" s="184">
        <v>0</v>
      </c>
      <c r="D10" s="184">
        <v>0</v>
      </c>
      <c r="E10" s="184">
        <v>0</v>
      </c>
      <c r="F10" s="184"/>
      <c r="G10" s="184"/>
      <c r="H10" s="184"/>
      <c r="I10" s="184"/>
      <c r="J10" s="184"/>
    </row>
    <row r="11" ht="27" customHeight="1" spans="1:10">
      <c r="A11" s="30" t="s">
        <v>90</v>
      </c>
      <c r="B11" s="184">
        <f>C11+D11+E11+F11+G11+H11+I11+J11</f>
        <v>290049.28</v>
      </c>
      <c r="C11" s="184">
        <v>263222.94</v>
      </c>
      <c r="D11" s="184">
        <v>26826.34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</row>
    <row r="12" ht="27" customHeight="1" spans="1:10">
      <c r="A12" s="30" t="s">
        <v>91</v>
      </c>
      <c r="B12" s="184">
        <f>C12+D12+E12+F12+I12</f>
        <v>5424262.63</v>
      </c>
      <c r="C12" s="184">
        <v>5340687.19</v>
      </c>
      <c r="D12" s="184">
        <v>83575.44</v>
      </c>
      <c r="E12" s="184">
        <v>0</v>
      </c>
      <c r="F12" s="184">
        <v>0</v>
      </c>
      <c r="G12" s="184"/>
      <c r="H12" s="184"/>
      <c r="I12" s="184">
        <v>0</v>
      </c>
      <c r="J12" s="184"/>
    </row>
    <row r="13" ht="27" customHeight="1" spans="1:10">
      <c r="A13" s="30" t="s">
        <v>92</v>
      </c>
      <c r="B13" s="184">
        <f>C13</f>
        <v>0</v>
      </c>
      <c r="C13" s="184">
        <v>0</v>
      </c>
      <c r="D13" s="184"/>
      <c r="E13" s="184"/>
      <c r="F13" s="184"/>
      <c r="G13" s="184"/>
      <c r="H13" s="184"/>
      <c r="I13" s="184"/>
      <c r="J13" s="184"/>
    </row>
    <row r="14" ht="27" customHeight="1" spans="1:10">
      <c r="A14" s="30" t="s">
        <v>93</v>
      </c>
      <c r="B14" s="184">
        <f>C14</f>
        <v>0</v>
      </c>
      <c r="C14" s="184">
        <v>0</v>
      </c>
      <c r="D14" s="184"/>
      <c r="E14" s="184"/>
      <c r="F14" s="184"/>
      <c r="G14" s="184"/>
      <c r="H14" s="184"/>
      <c r="I14" s="184"/>
      <c r="J14" s="184"/>
    </row>
    <row r="15" ht="27" customHeight="1" spans="1:10">
      <c r="A15" s="107" t="s">
        <v>94</v>
      </c>
      <c r="B15" s="184">
        <f>C15+D15+E15+F15+G15+H15+I15+J15</f>
        <v>564826171.28</v>
      </c>
      <c r="C15" s="184">
        <v>219885231.73</v>
      </c>
      <c r="D15" s="184">
        <v>92752476.59</v>
      </c>
      <c r="E15" s="184">
        <v>246826328.57</v>
      </c>
      <c r="F15" s="184">
        <v>0</v>
      </c>
      <c r="G15" s="184">
        <v>0</v>
      </c>
      <c r="H15" s="184">
        <v>1757012.71</v>
      </c>
      <c r="I15" s="184">
        <v>3605121.68</v>
      </c>
      <c r="J15" s="184">
        <v>0</v>
      </c>
    </row>
    <row r="16" ht="27" customHeight="1" spans="1:10">
      <c r="A16" s="107" t="s">
        <v>95</v>
      </c>
      <c r="B16" s="184">
        <f>C16+D16+E16+F16+G16+H16+I16+J16</f>
        <v>507839891.63</v>
      </c>
      <c r="C16" s="184">
        <v>168687052.48</v>
      </c>
      <c r="D16" s="184">
        <v>90168421.64</v>
      </c>
      <c r="E16" s="184">
        <v>246779428.51</v>
      </c>
      <c r="F16" s="184">
        <v>0</v>
      </c>
      <c r="G16" s="184">
        <v>0</v>
      </c>
      <c r="H16" s="184">
        <v>700328.7</v>
      </c>
      <c r="I16" s="184">
        <v>1504660.3</v>
      </c>
      <c r="J16" s="184">
        <v>0</v>
      </c>
    </row>
    <row r="17" ht="27" customHeight="1" spans="1:10">
      <c r="A17" s="107" t="s">
        <v>96</v>
      </c>
      <c r="B17" s="184">
        <f>C17+D17+E17+F17+G17+H17+I17+J17</f>
        <v>34165804.77</v>
      </c>
      <c r="C17" s="184">
        <v>33773464.17</v>
      </c>
      <c r="D17" s="184">
        <v>51868.29</v>
      </c>
      <c r="E17" s="184">
        <v>0</v>
      </c>
      <c r="F17" s="184">
        <v>0</v>
      </c>
      <c r="G17" s="184">
        <v>0</v>
      </c>
      <c r="H17" s="184">
        <v>336684.01</v>
      </c>
      <c r="I17" s="184">
        <v>3788.3</v>
      </c>
      <c r="J17" s="184">
        <v>0</v>
      </c>
    </row>
    <row r="18" ht="27" customHeight="1" spans="1:10">
      <c r="A18" s="30" t="s">
        <v>97</v>
      </c>
      <c r="B18" s="184">
        <f>C18+D18+E18+F18+I18</f>
        <v>2710558.65</v>
      </c>
      <c r="C18" s="184">
        <v>131471.93</v>
      </c>
      <c r="D18" s="184">
        <v>2532186.66</v>
      </c>
      <c r="E18" s="184">
        <v>46900.06</v>
      </c>
      <c r="F18" s="184">
        <v>0</v>
      </c>
      <c r="G18" s="184"/>
      <c r="H18" s="184"/>
      <c r="I18" s="184">
        <v>0</v>
      </c>
      <c r="J18" s="184"/>
    </row>
    <row r="19" ht="27" customHeight="1" spans="1:10">
      <c r="A19" s="30" t="s">
        <v>98</v>
      </c>
      <c r="B19" s="184">
        <f>C19</f>
        <v>0</v>
      </c>
      <c r="C19" s="184">
        <v>0</v>
      </c>
      <c r="D19" s="184"/>
      <c r="E19" s="184"/>
      <c r="F19" s="184"/>
      <c r="G19" s="184"/>
      <c r="H19" s="184"/>
      <c r="I19" s="184"/>
      <c r="J19" s="184"/>
    </row>
    <row r="20" ht="27" customHeight="1" spans="1:10">
      <c r="A20" s="30" t="s">
        <v>99</v>
      </c>
      <c r="B20" s="184">
        <f>C20</f>
        <v>0</v>
      </c>
      <c r="C20" s="184">
        <v>0</v>
      </c>
      <c r="D20" s="184"/>
      <c r="E20" s="184"/>
      <c r="F20" s="184"/>
      <c r="G20" s="184"/>
      <c r="H20" s="184"/>
      <c r="I20" s="184"/>
      <c r="J20" s="184"/>
    </row>
    <row r="21" ht="27" customHeight="1" spans="1:10">
      <c r="A21" s="183" t="s">
        <v>100</v>
      </c>
      <c r="B21" s="184">
        <f>C21+D21+E21+F21+G21+H21+I21+J21</f>
        <v>-144643956.17</v>
      </c>
      <c r="C21" s="184">
        <v>-109461187.75</v>
      </c>
      <c r="D21" s="184">
        <v>32497301.26</v>
      </c>
      <c r="E21" s="184">
        <v>-76589159.14</v>
      </c>
      <c r="F21" s="184">
        <v>0</v>
      </c>
      <c r="G21" s="184">
        <v>0</v>
      </c>
      <c r="H21" s="184">
        <v>4122923.64</v>
      </c>
      <c r="I21" s="184">
        <v>4786165.82</v>
      </c>
      <c r="J21" s="184">
        <v>0</v>
      </c>
    </row>
    <row r="22" ht="27" customHeight="1" spans="1:10">
      <c r="A22" s="107" t="s">
        <v>101</v>
      </c>
      <c r="B22" s="184">
        <f>C22+D22+E22+F22+G22+H22+I22+J22</f>
        <v>373590522.1</v>
      </c>
      <c r="C22" s="184">
        <v>101368.59</v>
      </c>
      <c r="D22" s="184">
        <v>249229242.02</v>
      </c>
      <c r="E22" s="184">
        <v>68107823.03</v>
      </c>
      <c r="F22" s="184">
        <v>0</v>
      </c>
      <c r="G22" s="184">
        <v>0</v>
      </c>
      <c r="H22" s="184">
        <v>12667874.53</v>
      </c>
      <c r="I22" s="184">
        <v>43484213.93</v>
      </c>
      <c r="J22" s="184">
        <v>0</v>
      </c>
    </row>
    <row r="23" ht="18" customHeight="1" spans="1:10">
      <c r="A23" s="61"/>
      <c r="B23" s="61"/>
      <c r="C23" s="61"/>
      <c r="D23" s="61"/>
      <c r="E23" s="61"/>
      <c r="F23" s="61"/>
      <c r="G23" s="61"/>
      <c r="H23" s="61"/>
      <c r="I23" s="61"/>
      <c r="J23" s="21" t="s">
        <v>102</v>
      </c>
    </row>
  </sheetData>
  <mergeCells count="1">
    <mergeCell ref="A2:J2"/>
  </mergeCells>
  <printOptions horizontalCentered="1"/>
  <pageMargins left="0.78740157480315" right="0.78740157480315" top="0.78740157480315" bottom="0.393700787401575" header="0.51181" footer="0.51181"/>
  <pageSetup paperSize="9" scale="75" pageOrder="overThenDown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workbookViewId="0">
      <pane topLeftCell="A6" activePane="bottomRight" state="frozen"/>
      <selection activeCell="A1" sqref="A1:D1"/>
    </sheetView>
  </sheetViews>
  <sheetFormatPr defaultColWidth="8" defaultRowHeight="13.5" outlineLevelCol="3"/>
  <cols>
    <col min="1" max="1" width="40.5833333333333" style="1"/>
    <col min="2" max="2" width="27.1083333333333" style="1"/>
    <col min="3" max="3" width="40.4416666666667" style="1"/>
    <col min="4" max="4" width="27.1083333333333" style="1"/>
  </cols>
  <sheetData>
    <row r="1" ht="35.25" customHeight="1" spans="1:4">
      <c r="A1" s="19" t="s">
        <v>103</v>
      </c>
      <c r="B1" s="19"/>
      <c r="C1" s="19"/>
      <c r="D1" s="19"/>
    </row>
    <row r="2" ht="14.25" customHeight="1" spans="1:4">
      <c r="A2" s="50"/>
      <c r="B2" s="50"/>
      <c r="C2" s="50"/>
      <c r="D2" s="50"/>
    </row>
    <row r="3" ht="18.75" customHeight="1" spans="1:4">
      <c r="A3" s="20"/>
      <c r="B3" s="174"/>
      <c r="C3" s="20"/>
      <c r="D3" s="21" t="s">
        <v>104</v>
      </c>
    </row>
    <row r="4" ht="18.75" customHeight="1" spans="1:4">
      <c r="A4" s="23" t="s">
        <v>49</v>
      </c>
      <c r="B4" s="24"/>
      <c r="C4" s="51"/>
      <c r="D4" s="24" t="s">
        <v>50</v>
      </c>
    </row>
    <row r="5" ht="35.25" customHeight="1" spans="1:4">
      <c r="A5" s="25" t="s">
        <v>51</v>
      </c>
      <c r="B5" s="25" t="s">
        <v>105</v>
      </c>
      <c r="C5" s="25" t="s">
        <v>51</v>
      </c>
      <c r="D5" s="25" t="s">
        <v>105</v>
      </c>
    </row>
    <row r="6" ht="27" customHeight="1" spans="1:4">
      <c r="A6" s="30" t="s">
        <v>106</v>
      </c>
      <c r="B6" s="64">
        <v>46882559.3</v>
      </c>
      <c r="C6" s="30" t="s">
        <v>107</v>
      </c>
      <c r="D6" s="64">
        <v>158326116.14</v>
      </c>
    </row>
    <row r="7" ht="27" customHeight="1" spans="1:4">
      <c r="A7" s="30" t="s">
        <v>108</v>
      </c>
      <c r="B7" s="64">
        <v>1247574.55</v>
      </c>
      <c r="C7" s="30" t="s">
        <v>109</v>
      </c>
      <c r="D7" s="64">
        <v>223808</v>
      </c>
    </row>
    <row r="8" ht="27" customHeight="1" spans="1:4">
      <c r="A8" s="30" t="s">
        <v>110</v>
      </c>
      <c r="B8" s="64">
        <v>0</v>
      </c>
      <c r="C8" s="30" t="s">
        <v>111</v>
      </c>
      <c r="D8" s="64">
        <v>0</v>
      </c>
    </row>
    <row r="9" ht="27" customHeight="1" spans="1:4">
      <c r="A9" s="30" t="s">
        <v>112</v>
      </c>
      <c r="B9" s="64">
        <v>0</v>
      </c>
      <c r="C9" s="30" t="s">
        <v>113</v>
      </c>
      <c r="D9" s="64">
        <v>10360936.34</v>
      </c>
    </row>
    <row r="10" ht="27" customHeight="1" spans="1:4">
      <c r="A10" s="30" t="s">
        <v>114</v>
      </c>
      <c r="B10" s="64">
        <v>263222.94</v>
      </c>
      <c r="C10" s="30" t="s">
        <v>115</v>
      </c>
      <c r="D10" s="64">
        <v>33773464.17</v>
      </c>
    </row>
    <row r="11" ht="27" customHeight="1" spans="1:4">
      <c r="A11" s="30" t="s">
        <v>116</v>
      </c>
      <c r="B11" s="64">
        <v>5340687.19</v>
      </c>
      <c r="C11" s="30" t="s">
        <v>117</v>
      </c>
      <c r="D11" s="64">
        <v>131471.93</v>
      </c>
    </row>
    <row r="12" ht="27" customHeight="1" spans="1:4">
      <c r="A12" s="30" t="s">
        <v>118</v>
      </c>
      <c r="B12" s="47">
        <f>B6+B7+B8+B9+B10+B11</f>
        <v>53734043.98</v>
      </c>
      <c r="C12" s="30" t="s">
        <v>119</v>
      </c>
      <c r="D12" s="47">
        <f>D6+D8+D9+D10+D11</f>
        <v>202591988.58</v>
      </c>
    </row>
    <row r="13" ht="27" customHeight="1" spans="1:4">
      <c r="A13" s="30" t="s">
        <v>120</v>
      </c>
      <c r="B13" s="64">
        <v>56690000</v>
      </c>
      <c r="C13" s="30" t="s">
        <v>121</v>
      </c>
      <c r="D13" s="64">
        <v>0</v>
      </c>
    </row>
    <row r="14" ht="27" customHeight="1" spans="1:4">
      <c r="A14" s="30" t="s">
        <v>122</v>
      </c>
      <c r="B14" s="64">
        <v>0</v>
      </c>
      <c r="C14" s="30" t="s">
        <v>123</v>
      </c>
      <c r="D14" s="64">
        <v>0</v>
      </c>
    </row>
    <row r="15" ht="27" customHeight="1" spans="1:4">
      <c r="A15" s="30" t="s">
        <v>124</v>
      </c>
      <c r="B15" s="64">
        <v>0</v>
      </c>
      <c r="C15" s="30" t="s">
        <v>125</v>
      </c>
      <c r="D15" s="64">
        <v>17293243.15</v>
      </c>
    </row>
    <row r="16" ht="27" customHeight="1" spans="1:4">
      <c r="A16" s="30" t="s">
        <v>126</v>
      </c>
      <c r="B16" s="64">
        <v>0</v>
      </c>
      <c r="C16" s="30" t="s">
        <v>127</v>
      </c>
      <c r="D16" s="64">
        <v>0</v>
      </c>
    </row>
    <row r="17" ht="27" customHeight="1" spans="1:4">
      <c r="A17" s="30" t="s">
        <v>128</v>
      </c>
      <c r="B17" s="47">
        <f>B12+B13+B15</f>
        <v>110424043.98</v>
      </c>
      <c r="C17" s="30" t="s">
        <v>129</v>
      </c>
      <c r="D17" s="47">
        <f>D12+D13+D15</f>
        <v>219885231.73</v>
      </c>
    </row>
    <row r="18" ht="27" customHeight="1" spans="1:4">
      <c r="A18" s="25"/>
      <c r="B18" s="64"/>
      <c r="C18" s="30" t="s">
        <v>130</v>
      </c>
      <c r="D18" s="47">
        <f>B17-D17</f>
        <v>-109461187.75</v>
      </c>
    </row>
    <row r="19" ht="27" customHeight="1" spans="1:4">
      <c r="A19" s="30" t="s">
        <v>131</v>
      </c>
      <c r="B19" s="64">
        <v>109562556.34</v>
      </c>
      <c r="C19" s="30" t="s">
        <v>132</v>
      </c>
      <c r="D19" s="36">
        <f>B19+D18</f>
        <v>101368.590000004</v>
      </c>
    </row>
    <row r="20" ht="27" customHeight="1" spans="1:4">
      <c r="A20" s="25" t="s">
        <v>133</v>
      </c>
      <c r="B20" s="47">
        <f>B17+B19</f>
        <v>219986600.32</v>
      </c>
      <c r="C20" s="86" t="s">
        <v>134</v>
      </c>
      <c r="D20" s="12">
        <f>D17+D19</f>
        <v>219986600.32</v>
      </c>
    </row>
    <row r="21" ht="18.75" customHeight="1" spans="1:4">
      <c r="A21" s="20"/>
      <c r="B21" s="20"/>
      <c r="C21" s="20"/>
      <c r="D21" s="18" t="s">
        <v>135</v>
      </c>
    </row>
  </sheetData>
  <mergeCells count="1">
    <mergeCell ref="A1:D1"/>
  </mergeCells>
  <printOptions horizontalCentered="1"/>
  <pageMargins left="0.78740157480315" right="0.78740157480315" top="1.18110236220472" bottom="1.18110236220472" header="0.51181" footer="0.51181"/>
  <pageSetup paperSize="9" scale="70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workbookViewId="0">
      <pane topLeftCell="A5" activePane="bottomRight" state="frozen"/>
      <selection activeCell="A1" sqref="A1:D1"/>
    </sheetView>
  </sheetViews>
  <sheetFormatPr defaultColWidth="8" defaultRowHeight="13.5" outlineLevelCol="3"/>
  <cols>
    <col min="1" max="1" width="36.5666666666667" style="1"/>
    <col min="2" max="2" width="27.1083333333333" style="1"/>
    <col min="3" max="3" width="36.5666666666667" style="1"/>
    <col min="4" max="4" width="27.1083333333333" style="1"/>
  </cols>
  <sheetData>
    <row r="1" ht="35.25" customHeight="1" spans="1:4">
      <c r="A1" s="19" t="s">
        <v>136</v>
      </c>
      <c r="B1" s="19"/>
      <c r="C1" s="19"/>
      <c r="D1" s="19"/>
    </row>
    <row r="2" ht="18.75" customHeight="1" spans="1:4">
      <c r="A2" s="166"/>
      <c r="B2" s="166"/>
      <c r="C2" s="20"/>
      <c r="D2" s="171" t="s">
        <v>137</v>
      </c>
    </row>
    <row r="3" ht="18.75" customHeight="1" spans="1:4">
      <c r="A3" s="23" t="s">
        <v>49</v>
      </c>
      <c r="B3" s="23"/>
      <c r="C3" s="23"/>
      <c r="D3" s="24" t="s">
        <v>50</v>
      </c>
    </row>
    <row r="4" ht="35.25" customHeight="1" spans="1:4">
      <c r="A4" s="25" t="s">
        <v>138</v>
      </c>
      <c r="B4" s="52" t="s">
        <v>139</v>
      </c>
      <c r="C4" s="25" t="s">
        <v>138</v>
      </c>
      <c r="D4" s="52" t="s">
        <v>139</v>
      </c>
    </row>
    <row r="5" ht="27" customHeight="1" spans="1:4">
      <c r="A5" s="30" t="s">
        <v>140</v>
      </c>
      <c r="B5" s="64">
        <v>13869383</v>
      </c>
      <c r="C5" s="30" t="s">
        <v>141</v>
      </c>
      <c r="D5" s="64">
        <v>83719990.58</v>
      </c>
    </row>
    <row r="6" ht="27" customHeight="1" spans="1:4">
      <c r="A6" s="107" t="s">
        <v>142</v>
      </c>
      <c r="B6" s="64">
        <v>0</v>
      </c>
      <c r="C6" s="30" t="s">
        <v>143</v>
      </c>
      <c r="D6" s="64">
        <v>2827186.21</v>
      </c>
    </row>
    <row r="7" ht="27" customHeight="1" spans="1:4">
      <c r="A7" s="30" t="s">
        <v>144</v>
      </c>
      <c r="B7" s="64">
        <v>0</v>
      </c>
      <c r="C7" s="30" t="s">
        <v>145</v>
      </c>
      <c r="D7" s="64">
        <v>3621244.85</v>
      </c>
    </row>
    <row r="8" ht="27" customHeight="1" spans="1:4">
      <c r="A8" s="30" t="s">
        <v>146</v>
      </c>
      <c r="B8" s="64">
        <v>4919993.07</v>
      </c>
      <c r="C8" s="25"/>
      <c r="D8" s="84"/>
    </row>
    <row r="9" ht="27" customHeight="1" spans="1:4">
      <c r="A9" s="30" t="s">
        <v>147</v>
      </c>
      <c r="B9" s="64">
        <v>106350000</v>
      </c>
      <c r="C9" s="25"/>
      <c r="D9" s="84"/>
    </row>
    <row r="10" ht="27" customHeight="1" spans="1:4">
      <c r="A10" s="107" t="s">
        <v>148</v>
      </c>
      <c r="B10" s="64">
        <v>87480000</v>
      </c>
      <c r="C10" s="25"/>
      <c r="D10" s="84"/>
    </row>
    <row r="11" ht="27" customHeight="1" spans="1:4">
      <c r="A11" s="107" t="s">
        <v>149</v>
      </c>
      <c r="B11" s="64">
        <v>15220000</v>
      </c>
      <c r="C11" s="25"/>
      <c r="D11" s="84"/>
    </row>
    <row r="12" ht="27" customHeight="1" spans="1:4">
      <c r="A12" s="30" t="s">
        <v>150</v>
      </c>
      <c r="B12" s="64">
        <v>0</v>
      </c>
      <c r="C12" s="25"/>
      <c r="D12" s="84"/>
    </row>
    <row r="13" ht="27" customHeight="1" spans="1:4">
      <c r="A13" s="30" t="s">
        <v>151</v>
      </c>
      <c r="B13" s="64">
        <v>26826.34</v>
      </c>
      <c r="C13" s="30" t="s">
        <v>115</v>
      </c>
      <c r="D13" s="64">
        <v>51868.29</v>
      </c>
    </row>
    <row r="14" ht="27" customHeight="1" spans="1:4">
      <c r="A14" s="30" t="s">
        <v>152</v>
      </c>
      <c r="B14" s="64">
        <v>83575.44</v>
      </c>
      <c r="C14" s="30" t="s">
        <v>117</v>
      </c>
      <c r="D14" s="64">
        <v>2532186.66</v>
      </c>
    </row>
    <row r="15" ht="27" customHeight="1" spans="1:4">
      <c r="A15" s="30" t="s">
        <v>153</v>
      </c>
      <c r="B15" s="47">
        <f>B5+B7+B8+B9+B12+B13+B14</f>
        <v>125249777.85</v>
      </c>
      <c r="C15" s="30" t="s">
        <v>119</v>
      </c>
      <c r="D15" s="47">
        <f>D5+D6+D7+D13+D14</f>
        <v>92752476.59</v>
      </c>
    </row>
    <row r="16" ht="27" customHeight="1" spans="1:4">
      <c r="A16" s="30" t="s">
        <v>154</v>
      </c>
      <c r="B16" s="64">
        <v>0</v>
      </c>
      <c r="C16" s="30" t="s">
        <v>121</v>
      </c>
      <c r="D16" s="64">
        <v>0</v>
      </c>
    </row>
    <row r="17" ht="27" customHeight="1" spans="1:4">
      <c r="A17" s="30" t="s">
        <v>155</v>
      </c>
      <c r="B17" s="64">
        <v>0</v>
      </c>
      <c r="C17" s="30" t="s">
        <v>125</v>
      </c>
      <c r="D17" s="64">
        <v>0</v>
      </c>
    </row>
    <row r="18" ht="27" customHeight="1" spans="1:4">
      <c r="A18" s="30" t="s">
        <v>156</v>
      </c>
      <c r="B18" s="47">
        <f>B15+B16+B17</f>
        <v>125249777.85</v>
      </c>
      <c r="C18" s="30" t="s">
        <v>129</v>
      </c>
      <c r="D18" s="47">
        <f>D15+D16+D17</f>
        <v>92752476.59</v>
      </c>
    </row>
    <row r="19" ht="27" customHeight="1" spans="1:4">
      <c r="A19" s="25"/>
      <c r="B19" s="84"/>
      <c r="C19" s="30" t="s">
        <v>130</v>
      </c>
      <c r="D19" s="47">
        <f>B18-D18</f>
        <v>32497301.26</v>
      </c>
    </row>
    <row r="20" ht="27" customHeight="1" spans="1:4">
      <c r="A20" s="30" t="s">
        <v>157</v>
      </c>
      <c r="B20" s="64">
        <v>216731940.76</v>
      </c>
      <c r="C20" s="30" t="s">
        <v>132</v>
      </c>
      <c r="D20" s="47">
        <f>B20+D19</f>
        <v>249229242.02</v>
      </c>
    </row>
    <row r="21" ht="27" customHeight="1" spans="1:4">
      <c r="A21" s="25" t="s">
        <v>158</v>
      </c>
      <c r="B21" s="47">
        <f>B18+B20</f>
        <v>341981718.61</v>
      </c>
      <c r="C21" s="25" t="s">
        <v>159</v>
      </c>
      <c r="D21" s="47">
        <f>D18+D20</f>
        <v>341981718.61</v>
      </c>
    </row>
    <row r="22" ht="18.75" customHeight="1" spans="1:4">
      <c r="A22" s="155"/>
      <c r="B22" s="155"/>
      <c r="C22" s="155"/>
      <c r="D22" s="21" t="s">
        <v>160</v>
      </c>
    </row>
  </sheetData>
  <mergeCells count="1">
    <mergeCell ref="A1:D1"/>
  </mergeCells>
  <printOptions horizontalCentered="1"/>
  <pageMargins left="0.78740157480315" right="0.393700787401575" top="0.78740157480315" bottom="0.78740157480315" header="0.51181" footer="0.51181"/>
  <pageSetup paperSize="9" scale="70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workbookViewId="0">
      <selection activeCell="A1" sqref="A1:F1"/>
    </sheetView>
  </sheetViews>
  <sheetFormatPr defaultColWidth="8" defaultRowHeight="13.5" outlineLevelCol="5"/>
  <cols>
    <col min="1" max="1" width="27.9666666666667" style="1"/>
    <col min="2" max="3" width="27.1083333333333" style="1"/>
    <col min="4" max="4" width="25.8083333333333" style="1"/>
    <col min="5" max="6" width="27.1083333333333" style="1"/>
  </cols>
  <sheetData>
    <row r="1" ht="35.25" customHeight="1" spans="1:6">
      <c r="A1" s="19" t="s">
        <v>161</v>
      </c>
      <c r="B1" s="19"/>
      <c r="C1" s="61"/>
      <c r="D1" s="19"/>
      <c r="E1" s="19"/>
      <c r="F1" s="19"/>
    </row>
    <row r="2" ht="14.25" customHeight="1" spans="1:6">
      <c r="A2" s="50"/>
      <c r="B2" s="50"/>
      <c r="C2" s="61"/>
      <c r="D2" s="50"/>
      <c r="E2" s="50"/>
      <c r="F2" s="50"/>
    </row>
    <row r="3" ht="18" customHeight="1" spans="1:6">
      <c r="A3" s="20"/>
      <c r="B3" s="174"/>
      <c r="C3" s="61"/>
      <c r="D3" s="20"/>
      <c r="E3" s="21"/>
      <c r="F3" s="21" t="s">
        <v>162</v>
      </c>
    </row>
    <row r="4" ht="18" customHeight="1" spans="1:6">
      <c r="A4" s="150" t="s">
        <v>49</v>
      </c>
      <c r="B4" s="17"/>
      <c r="C4" s="175"/>
      <c r="D4" s="176"/>
      <c r="E4" s="17"/>
      <c r="F4" s="17" t="s">
        <v>50</v>
      </c>
    </row>
    <row r="5" ht="35.25" customHeight="1" spans="1:6">
      <c r="A5" s="9" t="s">
        <v>51</v>
      </c>
      <c r="B5" s="177" t="s">
        <v>105</v>
      </c>
      <c r="C5" s="48"/>
      <c r="D5" s="9" t="s">
        <v>51</v>
      </c>
      <c r="E5" s="177" t="s">
        <v>105</v>
      </c>
      <c r="F5" s="9"/>
    </row>
    <row r="6" ht="21" customHeight="1" spans="1:6">
      <c r="A6" s="48"/>
      <c r="B6" s="178"/>
      <c r="C6" s="9" t="s">
        <v>163</v>
      </c>
      <c r="D6" s="48"/>
      <c r="E6" s="178"/>
      <c r="F6" s="9" t="s">
        <v>163</v>
      </c>
    </row>
    <row r="7" ht="27" customHeight="1" spans="1:6">
      <c r="A7" s="11" t="s">
        <v>106</v>
      </c>
      <c r="B7" s="13">
        <v>168625647.5</v>
      </c>
      <c r="C7" s="13">
        <v>168625647.5</v>
      </c>
      <c r="D7" s="11" t="s">
        <v>107</v>
      </c>
      <c r="E7" s="13">
        <v>246779428.51</v>
      </c>
      <c r="F7" s="13">
        <v>246779428.51</v>
      </c>
    </row>
    <row r="8" ht="27" customHeight="1" spans="1:6">
      <c r="A8" s="11" t="s">
        <v>108</v>
      </c>
      <c r="B8" s="12">
        <f>C8</f>
        <v>1611521.93</v>
      </c>
      <c r="C8" s="13">
        <v>1611521.93</v>
      </c>
      <c r="D8" s="9"/>
      <c r="E8" s="14"/>
      <c r="F8" s="14"/>
    </row>
    <row r="9" ht="27" customHeight="1" spans="1:6">
      <c r="A9" s="11" t="s">
        <v>110</v>
      </c>
      <c r="B9" s="13">
        <v>0</v>
      </c>
      <c r="C9" s="13">
        <v>0</v>
      </c>
      <c r="D9" s="9"/>
      <c r="E9" s="14"/>
      <c r="F9" s="14"/>
    </row>
    <row r="10" ht="27" customHeight="1" spans="1:6">
      <c r="A10" s="11" t="s">
        <v>112</v>
      </c>
      <c r="B10" s="12">
        <f>C10</f>
        <v>0</v>
      </c>
      <c r="C10" s="13">
        <v>0</v>
      </c>
      <c r="D10" s="9"/>
      <c r="E10" s="14"/>
      <c r="F10" s="14"/>
    </row>
    <row r="11" ht="27" customHeight="1" spans="1:6">
      <c r="A11" s="11" t="s">
        <v>114</v>
      </c>
      <c r="B11" s="13">
        <v>0</v>
      </c>
      <c r="C11" s="13">
        <v>0</v>
      </c>
      <c r="D11" s="11" t="s">
        <v>164</v>
      </c>
      <c r="E11" s="13">
        <v>0</v>
      </c>
      <c r="F11" s="13">
        <v>0</v>
      </c>
    </row>
    <row r="12" ht="27" customHeight="1" spans="1:6">
      <c r="A12" s="11" t="s">
        <v>116</v>
      </c>
      <c r="B12" s="12">
        <f>C12</f>
        <v>0</v>
      </c>
      <c r="C12" s="13">
        <v>0</v>
      </c>
      <c r="D12" s="11" t="s">
        <v>165</v>
      </c>
      <c r="E12" s="12">
        <f>F12</f>
        <v>46900.06</v>
      </c>
      <c r="F12" s="13">
        <v>46900.06</v>
      </c>
    </row>
    <row r="13" ht="27" customHeight="1" spans="1:6">
      <c r="A13" s="11" t="s">
        <v>118</v>
      </c>
      <c r="B13" s="12">
        <f>B7+B8+B9+B10+B11+B12</f>
        <v>170237169.43</v>
      </c>
      <c r="C13" s="12">
        <f>C7+C8+C9+C10+C11+C12</f>
        <v>170237169.43</v>
      </c>
      <c r="D13" s="11" t="s">
        <v>166</v>
      </c>
      <c r="E13" s="12">
        <f>E7+E11+E12</f>
        <v>246826328.57</v>
      </c>
      <c r="F13" s="12">
        <f>F7+F11+F12</f>
        <v>246826328.57</v>
      </c>
    </row>
    <row r="14" ht="27" customHeight="1" spans="1:6">
      <c r="A14" s="11" t="s">
        <v>120</v>
      </c>
      <c r="B14" s="12">
        <f>C14</f>
        <v>0</v>
      </c>
      <c r="C14" s="13">
        <v>0</v>
      </c>
      <c r="D14" s="11" t="s">
        <v>167</v>
      </c>
      <c r="E14" s="12">
        <f>F14</f>
        <v>0</v>
      </c>
      <c r="F14" s="13">
        <v>0</v>
      </c>
    </row>
    <row r="15" ht="27" customHeight="1" spans="1:6">
      <c r="A15" s="11" t="s">
        <v>124</v>
      </c>
      <c r="B15" s="12">
        <f>C15</f>
        <v>0</v>
      </c>
      <c r="C15" s="13">
        <v>0</v>
      </c>
      <c r="D15" s="11" t="s">
        <v>168</v>
      </c>
      <c r="E15" s="12">
        <f>F15</f>
        <v>0</v>
      </c>
      <c r="F15" s="13">
        <v>0</v>
      </c>
    </row>
    <row r="16" ht="27" customHeight="1" spans="1:6">
      <c r="A16" s="11" t="s">
        <v>128</v>
      </c>
      <c r="B16" s="12">
        <f>B13+B14+B15</f>
        <v>170237169.43</v>
      </c>
      <c r="C16" s="12">
        <f>C13+C14+C15</f>
        <v>170237169.43</v>
      </c>
      <c r="D16" s="11" t="s">
        <v>169</v>
      </c>
      <c r="E16" s="12">
        <f>E13+E14+E15</f>
        <v>246826328.57</v>
      </c>
      <c r="F16" s="12">
        <f>F13+F14+F15</f>
        <v>246826328.57</v>
      </c>
    </row>
    <row r="17" ht="27" customHeight="1" spans="1:6">
      <c r="A17" s="9"/>
      <c r="B17" s="14"/>
      <c r="C17" s="14"/>
      <c r="D17" s="11" t="s">
        <v>170</v>
      </c>
      <c r="E17" s="12">
        <f>B16-E16</f>
        <v>-76589159.14</v>
      </c>
      <c r="F17" s="12">
        <f>C16-F16</f>
        <v>-76589159.14</v>
      </c>
    </row>
    <row r="18" ht="27" customHeight="1" spans="1:6">
      <c r="A18" s="11" t="s">
        <v>131</v>
      </c>
      <c r="B18" s="13">
        <v>144696982.17</v>
      </c>
      <c r="C18" s="9" t="s">
        <v>70</v>
      </c>
      <c r="D18" s="11" t="s">
        <v>171</v>
      </c>
      <c r="E18" s="12">
        <f>B18+E17</f>
        <v>68107823.03</v>
      </c>
      <c r="F18" s="9" t="s">
        <v>70</v>
      </c>
    </row>
    <row r="19" ht="27" customHeight="1" spans="1:6">
      <c r="A19" s="9" t="s">
        <v>133</v>
      </c>
      <c r="B19" s="12">
        <f>B16+B18</f>
        <v>314934151.6</v>
      </c>
      <c r="C19" s="9" t="s">
        <v>70</v>
      </c>
      <c r="D19" s="9" t="s">
        <v>134</v>
      </c>
      <c r="E19" s="12">
        <f>E16+E18</f>
        <v>314934151.6</v>
      </c>
      <c r="F19" s="9" t="s">
        <v>70</v>
      </c>
    </row>
    <row r="20" ht="27" customHeight="1" spans="1:6">
      <c r="A20" s="49"/>
      <c r="B20" s="49"/>
      <c r="C20" s="140"/>
      <c r="D20" s="49"/>
      <c r="E20" s="18"/>
      <c r="F20" s="18" t="s">
        <v>172</v>
      </c>
    </row>
  </sheetData>
  <mergeCells count="5">
    <mergeCell ref="A1:F1"/>
    <mergeCell ref="B5:C5"/>
    <mergeCell ref="E5:F5"/>
    <mergeCell ref="A5:A6"/>
    <mergeCell ref="D5:D6"/>
  </mergeCells>
  <printOptions horizontalCentered="1"/>
  <pageMargins left="0.78740157480315" right="0.78740157480315" top="0.78740157480315" bottom="0.393700787401575" header="0.51181" footer="0.51181"/>
  <pageSetup paperSize="9" scale="56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showGridLines="0" workbookViewId="0">
      <pane topLeftCell="A7" activePane="bottomRight" state="frozen"/>
      <selection activeCell="A1" sqref="A1:L1"/>
    </sheetView>
  </sheetViews>
  <sheetFormatPr defaultColWidth="8" defaultRowHeight="13.5"/>
  <cols>
    <col min="1" max="1" width="29.825" style="1"/>
    <col min="2" max="6" width="21.6583333333333" style="1"/>
    <col min="7" max="7" width="29.825" style="1"/>
    <col min="8" max="12" width="21.6583333333333" style="1"/>
  </cols>
  <sheetData>
    <row r="1" ht="35.25" customHeight="1" spans="1:12">
      <c r="A1" s="19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14.25" customHeight="1" spans="1:1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ht="18" customHeight="1" spans="1:12">
      <c r="A3" s="20"/>
      <c r="B3" s="20"/>
      <c r="C3" s="20"/>
      <c r="D3" s="20"/>
      <c r="E3" s="20"/>
      <c r="F3" s="21"/>
      <c r="G3" s="20"/>
      <c r="H3" s="20"/>
      <c r="I3" s="20"/>
      <c r="J3" s="20"/>
      <c r="K3" s="20"/>
      <c r="L3" s="21" t="s">
        <v>174</v>
      </c>
    </row>
    <row r="4" ht="18" customHeight="1" spans="1:12">
      <c r="A4" s="23" t="s">
        <v>49</v>
      </c>
      <c r="B4" s="23"/>
      <c r="C4" s="23"/>
      <c r="D4" s="23"/>
      <c r="E4" s="51"/>
      <c r="F4" s="24"/>
      <c r="G4" s="23"/>
      <c r="H4" s="23"/>
      <c r="I4" s="23"/>
      <c r="J4" s="23"/>
      <c r="K4" s="23"/>
      <c r="L4" s="24" t="s">
        <v>50</v>
      </c>
    </row>
    <row r="5" ht="27" customHeight="1" spans="1:12">
      <c r="A5" s="25" t="s">
        <v>51</v>
      </c>
      <c r="B5" s="52" t="s">
        <v>52</v>
      </c>
      <c r="C5" s="52" t="s">
        <v>175</v>
      </c>
      <c r="D5" s="52"/>
      <c r="E5" s="52"/>
      <c r="F5" s="52" t="s">
        <v>176</v>
      </c>
      <c r="G5" s="172" t="s">
        <v>51</v>
      </c>
      <c r="H5" s="52" t="s">
        <v>52</v>
      </c>
      <c r="I5" s="52" t="s">
        <v>175</v>
      </c>
      <c r="J5" s="52"/>
      <c r="K5" s="52"/>
      <c r="L5" s="52" t="s">
        <v>176</v>
      </c>
    </row>
    <row r="6" ht="30.75" customHeight="1" spans="1:12">
      <c r="A6" s="25"/>
      <c r="B6" s="52"/>
      <c r="C6" s="52" t="s">
        <v>177</v>
      </c>
      <c r="D6" s="52" t="s">
        <v>178</v>
      </c>
      <c r="E6" s="52" t="s">
        <v>179</v>
      </c>
      <c r="F6" s="52"/>
      <c r="G6" s="25"/>
      <c r="H6" s="52"/>
      <c r="I6" s="52" t="s">
        <v>180</v>
      </c>
      <c r="J6" s="52" t="s">
        <v>178</v>
      </c>
      <c r="K6" s="52" t="s">
        <v>179</v>
      </c>
      <c r="L6" s="52"/>
    </row>
    <row r="7" ht="27" customHeight="1" spans="1:12">
      <c r="A7" s="30" t="s">
        <v>181</v>
      </c>
      <c r="B7" s="47">
        <f t="shared" ref="B7:B12" si="0">C7+F7</f>
        <v>0</v>
      </c>
      <c r="C7" s="47">
        <f>D7+E7</f>
        <v>0</v>
      </c>
      <c r="D7" s="47">
        <f>D8+D9</f>
        <v>0</v>
      </c>
      <c r="E7" s="47">
        <f>E8+E9</f>
        <v>0</v>
      </c>
      <c r="F7" s="47">
        <f>F8+F9</f>
        <v>0</v>
      </c>
      <c r="G7" s="173" t="s">
        <v>182</v>
      </c>
      <c r="H7" s="47">
        <f t="shared" ref="H7:H12" si="1">I7+L7</f>
        <v>0</v>
      </c>
      <c r="I7" s="47">
        <f>J7+K7</f>
        <v>0</v>
      </c>
      <c r="J7" s="47">
        <f>J8+J9+J10+J11</f>
        <v>0</v>
      </c>
      <c r="K7" s="47">
        <f>K8+K9+K10</f>
        <v>0</v>
      </c>
      <c r="L7" s="47">
        <f>L8+L9+L10+L11</f>
        <v>0</v>
      </c>
    </row>
    <row r="8" ht="27" customHeight="1" spans="1:12">
      <c r="A8" s="30" t="s">
        <v>183</v>
      </c>
      <c r="B8" s="47">
        <f t="shared" si="0"/>
        <v>0</v>
      </c>
      <c r="C8" s="47">
        <f>D8+E8</f>
        <v>0</v>
      </c>
      <c r="D8" s="64">
        <v>0</v>
      </c>
      <c r="E8" s="64">
        <v>0</v>
      </c>
      <c r="F8" s="64">
        <v>0</v>
      </c>
      <c r="G8" s="173" t="s">
        <v>184</v>
      </c>
      <c r="H8" s="47">
        <f t="shared" si="1"/>
        <v>0</v>
      </c>
      <c r="I8" s="47">
        <f>J8+K8</f>
        <v>0</v>
      </c>
      <c r="J8" s="64">
        <v>0</v>
      </c>
      <c r="K8" s="64">
        <v>0</v>
      </c>
      <c r="L8" s="64">
        <v>0</v>
      </c>
    </row>
    <row r="9" ht="27" customHeight="1" spans="1:12">
      <c r="A9" s="38" t="s">
        <v>185</v>
      </c>
      <c r="B9" s="36">
        <f t="shared" si="0"/>
        <v>0</v>
      </c>
      <c r="C9" s="36">
        <f>D9+E9</f>
        <v>0</v>
      </c>
      <c r="D9" s="43">
        <v>0</v>
      </c>
      <c r="E9" s="43">
        <v>0</v>
      </c>
      <c r="F9" s="43">
        <v>0</v>
      </c>
      <c r="G9" s="173" t="s">
        <v>186</v>
      </c>
      <c r="H9" s="36">
        <f t="shared" si="1"/>
        <v>0</v>
      </c>
      <c r="I9" s="36">
        <f>J9+K9</f>
        <v>0</v>
      </c>
      <c r="J9" s="43">
        <v>0</v>
      </c>
      <c r="K9" s="64">
        <v>0</v>
      </c>
      <c r="L9" s="43">
        <v>0</v>
      </c>
    </row>
    <row r="10" ht="27" customHeight="1" spans="1:12">
      <c r="A10" s="45" t="s">
        <v>108</v>
      </c>
      <c r="B10" s="154">
        <f t="shared" si="0"/>
        <v>0</v>
      </c>
      <c r="C10" s="154">
        <f>D10+E10</f>
        <v>0</v>
      </c>
      <c r="D10" s="81">
        <v>0</v>
      </c>
      <c r="E10" s="81">
        <v>0</v>
      </c>
      <c r="F10" s="81">
        <v>0</v>
      </c>
      <c r="G10" s="173" t="s">
        <v>187</v>
      </c>
      <c r="H10" s="154">
        <f t="shared" si="1"/>
        <v>0</v>
      </c>
      <c r="I10" s="154">
        <f>J10+K10</f>
        <v>0</v>
      </c>
      <c r="J10" s="81">
        <v>0</v>
      </c>
      <c r="K10" s="64">
        <v>0</v>
      </c>
      <c r="L10" s="81">
        <v>0</v>
      </c>
    </row>
    <row r="11" ht="27" customHeight="1" spans="1:12">
      <c r="A11" s="30" t="s">
        <v>188</v>
      </c>
      <c r="B11" s="47">
        <f t="shared" si="0"/>
        <v>0</v>
      </c>
      <c r="C11" s="47">
        <f>D11</f>
        <v>0</v>
      </c>
      <c r="D11" s="64">
        <v>0</v>
      </c>
      <c r="E11" s="25" t="s">
        <v>70</v>
      </c>
      <c r="F11" s="64">
        <v>0</v>
      </c>
      <c r="G11" s="173" t="s">
        <v>189</v>
      </c>
      <c r="H11" s="47">
        <f t="shared" si="1"/>
        <v>0</v>
      </c>
      <c r="I11" s="47">
        <f>J11</f>
        <v>0</v>
      </c>
      <c r="J11" s="64">
        <v>0</v>
      </c>
      <c r="K11" s="25" t="s">
        <v>70</v>
      </c>
      <c r="L11" s="64">
        <v>0</v>
      </c>
    </row>
    <row r="12" ht="27" customHeight="1" spans="1:12">
      <c r="A12" s="30" t="s">
        <v>190</v>
      </c>
      <c r="B12" s="47">
        <f t="shared" si="0"/>
        <v>0</v>
      </c>
      <c r="C12" s="47">
        <f>D12+E12</f>
        <v>0</v>
      </c>
      <c r="D12" s="64">
        <v>0</v>
      </c>
      <c r="E12" s="64">
        <v>0</v>
      </c>
      <c r="F12" s="64">
        <v>0</v>
      </c>
      <c r="G12" s="173" t="s">
        <v>164</v>
      </c>
      <c r="H12" s="47">
        <f t="shared" si="1"/>
        <v>0</v>
      </c>
      <c r="I12" s="47">
        <f>J12+K12</f>
        <v>0</v>
      </c>
      <c r="J12" s="64">
        <v>0</v>
      </c>
      <c r="K12" s="64">
        <v>0</v>
      </c>
      <c r="L12" s="64">
        <v>0</v>
      </c>
    </row>
    <row r="13" ht="27" customHeight="1" spans="1:12">
      <c r="A13" s="30" t="s">
        <v>191</v>
      </c>
      <c r="B13" s="47">
        <f>C13</f>
        <v>0</v>
      </c>
      <c r="C13" s="47">
        <f>E13</f>
        <v>0</v>
      </c>
      <c r="D13" s="25" t="s">
        <v>70</v>
      </c>
      <c r="E13" s="64">
        <v>0</v>
      </c>
      <c r="F13" s="25" t="s">
        <v>70</v>
      </c>
      <c r="G13" s="173" t="s">
        <v>165</v>
      </c>
      <c r="H13" s="47">
        <f>I13</f>
        <v>0</v>
      </c>
      <c r="I13" s="47">
        <f>K13</f>
        <v>0</v>
      </c>
      <c r="J13" s="25" t="s">
        <v>70</v>
      </c>
      <c r="K13" s="64">
        <v>0</v>
      </c>
      <c r="L13" s="25" t="s">
        <v>70</v>
      </c>
    </row>
    <row r="14" ht="27" customHeight="1" spans="1:12">
      <c r="A14" s="30" t="s">
        <v>192</v>
      </c>
      <c r="B14" s="47">
        <f>C14+F14</f>
        <v>0</v>
      </c>
      <c r="C14" s="47">
        <f>D14+E14</f>
        <v>0</v>
      </c>
      <c r="D14" s="47">
        <f>D7+D10+D11+D12</f>
        <v>0</v>
      </c>
      <c r="E14" s="47">
        <f>E7+E10+E12+E13</f>
        <v>0</v>
      </c>
      <c r="F14" s="47">
        <f>F7+F10+F11+F12</f>
        <v>0</v>
      </c>
      <c r="G14" s="173" t="s">
        <v>166</v>
      </c>
      <c r="H14" s="47">
        <f t="shared" ref="H14:H19" si="2">I14+L14</f>
        <v>0</v>
      </c>
      <c r="I14" s="47">
        <f t="shared" ref="I14:I19" si="3">J14+K14</f>
        <v>0</v>
      </c>
      <c r="J14" s="47">
        <f>J7+J12</f>
        <v>0</v>
      </c>
      <c r="K14" s="47">
        <f>K7+K12+K13</f>
        <v>0</v>
      </c>
      <c r="L14" s="47">
        <f>L7+L12</f>
        <v>0</v>
      </c>
    </row>
    <row r="15" ht="27" customHeight="1" spans="1:12">
      <c r="A15" s="30" t="s">
        <v>193</v>
      </c>
      <c r="B15" s="47">
        <f>C15+F15</f>
        <v>0</v>
      </c>
      <c r="C15" s="47">
        <f>D15+E15</f>
        <v>0</v>
      </c>
      <c r="D15" s="64">
        <v>0</v>
      </c>
      <c r="E15" s="64">
        <v>0</v>
      </c>
      <c r="F15" s="64">
        <v>0</v>
      </c>
      <c r="G15" s="173" t="s">
        <v>167</v>
      </c>
      <c r="H15" s="47">
        <f t="shared" si="2"/>
        <v>0</v>
      </c>
      <c r="I15" s="47">
        <f t="shared" si="3"/>
        <v>0</v>
      </c>
      <c r="J15" s="64">
        <v>0</v>
      </c>
      <c r="K15" s="64">
        <v>0</v>
      </c>
      <c r="L15" s="64">
        <v>0</v>
      </c>
    </row>
    <row r="16" ht="27" customHeight="1" spans="1:12">
      <c r="A16" s="30" t="s">
        <v>194</v>
      </c>
      <c r="B16" s="47">
        <f>C16+F16</f>
        <v>0</v>
      </c>
      <c r="C16" s="47">
        <f>D16+E16</f>
        <v>0</v>
      </c>
      <c r="D16" s="64">
        <v>0</v>
      </c>
      <c r="E16" s="64">
        <v>0</v>
      </c>
      <c r="F16" s="64">
        <v>0</v>
      </c>
      <c r="G16" s="173" t="s">
        <v>168</v>
      </c>
      <c r="H16" s="47">
        <f t="shared" si="2"/>
        <v>0</v>
      </c>
      <c r="I16" s="47">
        <f t="shared" si="3"/>
        <v>0</v>
      </c>
      <c r="J16" s="64">
        <v>0</v>
      </c>
      <c r="K16" s="64">
        <v>0</v>
      </c>
      <c r="L16" s="64">
        <v>0</v>
      </c>
    </row>
    <row r="17" ht="27" customHeight="1" spans="1:12">
      <c r="A17" s="30" t="s">
        <v>195</v>
      </c>
      <c r="B17" s="47">
        <f>C17+F17</f>
        <v>0</v>
      </c>
      <c r="C17" s="47">
        <f>D17+E17</f>
        <v>0</v>
      </c>
      <c r="D17" s="47">
        <f>D14+D15+D16</f>
        <v>0</v>
      </c>
      <c r="E17" s="47">
        <f>E14+E15+E16</f>
        <v>0</v>
      </c>
      <c r="F17" s="47">
        <f>F14+F15+F16</f>
        <v>0</v>
      </c>
      <c r="G17" s="173" t="s">
        <v>169</v>
      </c>
      <c r="H17" s="47">
        <f t="shared" si="2"/>
        <v>0</v>
      </c>
      <c r="I17" s="47">
        <f t="shared" si="3"/>
        <v>0</v>
      </c>
      <c r="J17" s="47">
        <f>J14+J15+J16</f>
        <v>0</v>
      </c>
      <c r="K17" s="47">
        <f>K14+K15+K16</f>
        <v>0</v>
      </c>
      <c r="L17" s="47">
        <f>L14+L15+L16</f>
        <v>0</v>
      </c>
    </row>
    <row r="18" ht="27" customHeight="1" spans="1:12">
      <c r="A18" s="25"/>
      <c r="B18" s="25"/>
      <c r="C18" s="25"/>
      <c r="D18" s="84"/>
      <c r="E18" s="84"/>
      <c r="F18" s="84"/>
      <c r="G18" s="173" t="s">
        <v>170</v>
      </c>
      <c r="H18" s="47">
        <f t="shared" si="2"/>
        <v>0</v>
      </c>
      <c r="I18" s="47">
        <f t="shared" si="3"/>
        <v>0</v>
      </c>
      <c r="J18" s="47">
        <f>D17-J17</f>
        <v>0</v>
      </c>
      <c r="K18" s="47">
        <f>E17-K17</f>
        <v>0</v>
      </c>
      <c r="L18" s="47">
        <f>F17-L17</f>
        <v>0</v>
      </c>
    </row>
    <row r="19" ht="27" customHeight="1" spans="1:12">
      <c r="A19" s="30" t="s">
        <v>196</v>
      </c>
      <c r="B19" s="47">
        <f>C19+F19</f>
        <v>0</v>
      </c>
      <c r="C19" s="47">
        <f>D19+E19</f>
        <v>0</v>
      </c>
      <c r="D19" s="64">
        <v>0</v>
      </c>
      <c r="E19" s="64">
        <v>0</v>
      </c>
      <c r="F19" s="64">
        <v>0</v>
      </c>
      <c r="G19" s="173" t="s">
        <v>171</v>
      </c>
      <c r="H19" s="47">
        <f t="shared" si="2"/>
        <v>0</v>
      </c>
      <c r="I19" s="47">
        <f t="shared" si="3"/>
        <v>0</v>
      </c>
      <c r="J19" s="47">
        <f>D19+J18</f>
        <v>0</v>
      </c>
      <c r="K19" s="47">
        <f>E19+K18</f>
        <v>0</v>
      </c>
      <c r="L19" s="47">
        <f>F19+L18</f>
        <v>0</v>
      </c>
    </row>
    <row r="20" ht="27" customHeight="1" spans="1:12">
      <c r="A20" s="25" t="s">
        <v>197</v>
      </c>
      <c r="B20" s="47">
        <f>B17+B19</f>
        <v>0</v>
      </c>
      <c r="C20" s="47">
        <f>C17+C19</f>
        <v>0</v>
      </c>
      <c r="D20" s="47">
        <f>D17+D19</f>
        <v>0</v>
      </c>
      <c r="E20" s="47">
        <f>E17+E19</f>
        <v>0</v>
      </c>
      <c r="F20" s="47">
        <f>F17+F19</f>
        <v>0</v>
      </c>
      <c r="G20" s="172" t="s">
        <v>197</v>
      </c>
      <c r="H20" s="47">
        <f>H17+H19</f>
        <v>0</v>
      </c>
      <c r="I20" s="47">
        <f>I17+I19</f>
        <v>0</v>
      </c>
      <c r="J20" s="47">
        <f>J17+J19</f>
        <v>0</v>
      </c>
      <c r="K20" s="47">
        <f>K17+K19</f>
        <v>0</v>
      </c>
      <c r="L20" s="47">
        <f>L17+L19</f>
        <v>0</v>
      </c>
    </row>
    <row r="21" ht="27" customHeight="1" spans="1:12">
      <c r="A21" s="155"/>
      <c r="B21" s="155"/>
      <c r="C21" s="155"/>
      <c r="D21" s="155"/>
      <c r="E21" s="155"/>
      <c r="F21" s="155"/>
      <c r="G21" s="20"/>
      <c r="H21" s="20"/>
      <c r="I21" s="20"/>
      <c r="J21" s="20"/>
      <c r="K21" s="20"/>
      <c r="L21" s="21" t="s">
        <v>198</v>
      </c>
    </row>
  </sheetData>
  <mergeCells count="9">
    <mergeCell ref="A1:L1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78740157480315" right="0.78740157480315" top="0.78740157480315" bottom="0.78740157480315" header="0.51181" footer="0.51181"/>
  <pageSetup paperSize="9" scale="7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决算汇总封面</vt:lpstr>
      <vt:lpstr>基层封面</vt:lpstr>
      <vt:lpstr>目录</vt:lpstr>
      <vt:lpstr>社会保险基金资产负债表</vt:lpstr>
      <vt:lpstr>社会保险基金决算收支总表</vt:lpstr>
      <vt:lpstr>企业职工基本养老保险基金收支表</vt:lpstr>
      <vt:lpstr>城乡居民基本养老保险基金收支表</vt:lpstr>
      <vt:lpstr>机关事业基本养老保险基金收支表</vt:lpstr>
      <vt:lpstr>职工基本医疗保险基金收支表</vt:lpstr>
      <vt:lpstr>城乡居民基本医疗保险基金收支表</vt:lpstr>
      <vt:lpstr>工伤保险基金收支表</vt:lpstr>
      <vt:lpstr>失业保险基金收支表</vt:lpstr>
      <vt:lpstr>生育保险基金收支表</vt:lpstr>
      <vt:lpstr>社会保障基金财政专户资产负债表</vt:lpstr>
      <vt:lpstr>社会保障基金财政专户收支表</vt:lpstr>
      <vt:lpstr>财政对社会保险基金补助资金情况</vt:lpstr>
      <vt:lpstr>基本养老保险补充资料表</vt:lpstr>
      <vt:lpstr>基本医疗工伤生育补充资料表</vt:lpstr>
      <vt:lpstr>居民基本医疗保险补充资料表</vt:lpstr>
      <vt:lpstr>失业保险补充资料表</vt:lpstr>
      <vt:lpstr>其他养老保险情况表</vt:lpstr>
      <vt:lpstr>其他医疗保障情况表</vt:lpstr>
      <vt:lpstr>社会保险补充资料表</vt:lpstr>
      <vt:lpstr>社会保险补充资料表续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2020-08-08T14:18:00Z</dcterms:created>
  <dcterms:modified xsi:type="dcterms:W3CDTF">2020-08-08T06:24:37Z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